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 activeTab="1"/>
  </bookViews>
  <sheets>
    <sheet name="DS NTLĐ" sheetId="14" r:id="rId1"/>
    <sheet name="DS TTCB" sheetId="13" r:id="rId2"/>
    <sheet name="DS QTHĐ&amp;SX" sheetId="12" r:id="rId3"/>
    <sheet name="DS QTTC1" sheetId="11" r:id="rId4"/>
    <sheet name="MAU DS THI" sheetId="6" r:id="rId5"/>
    <sheet name="QTTC1" sheetId="9" r:id="rId6"/>
    <sheet name="QTHĐ&amp;SX" sheetId="10" r:id="rId7"/>
    <sheet name="TTCB" sheetId="8" r:id="rId8"/>
    <sheet name="NTLĐ" sheetId="7" r:id="rId9"/>
    <sheet name="THOP" sheetId="1" r:id="rId10"/>
    <sheet name="HOCPHI" sheetId="5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'DS NTLĐ'!$A$7:$R$7</definedName>
    <definedName name="_xlnm._FilterDatabase" localSheetId="3" hidden="1">'DS QTTC1'!$A$7:$R$7</definedName>
    <definedName name="_xlnm._FilterDatabase" localSheetId="2" hidden="1">'DS QTHĐ&amp;SX'!$A$7:$R$7</definedName>
    <definedName name="_xlnm._FilterDatabase" localSheetId="1" hidden="1">'DS TTCB'!$A$7:$R$7</definedName>
    <definedName name="_xlnm._FilterDatabase" localSheetId="4" hidden="1">'MAU DS THI'!$A$7:$R$7</definedName>
    <definedName name="_xlnm.Print_Area" localSheetId="0">'DS NTLĐ'!$B$2:$K$68</definedName>
    <definedName name="_xlnm.Print_Area" localSheetId="3">'DS QTTC1'!$B$2:$K$68</definedName>
    <definedName name="_xlnm.Print_Area" localSheetId="2">'DS QTHĐ&amp;SX'!$B$2:$K$68</definedName>
    <definedName name="_xlnm.Print_Area" localSheetId="1">'DS TTCB'!$B$2:$K$68</definedName>
    <definedName name="_xlnm.Print_Area" localSheetId="4">'MAU DS THI'!$B$2:$K$68</definedName>
    <definedName name="_xlnm.Print_Titles" localSheetId="0">'DS NTLĐ'!$2:$4</definedName>
    <definedName name="_xlnm.Print_Titles" localSheetId="3">'DS QTTC1'!$2:$4</definedName>
    <definedName name="_xlnm.Print_Titles" localSheetId="2">'DS QTHĐ&amp;SX'!$2:$4</definedName>
    <definedName name="_xlnm.Print_Titles" localSheetId="1">'DS TTCB'!$2:$4</definedName>
    <definedName name="_xlnm.Print_Titles" localSheetId="10">HOCPHI!$1:$4</definedName>
    <definedName name="_xlnm.Print_Titles" localSheetId="4">'MAU DS THI'!$2:$4</definedName>
    <definedName name="_xlnm.Print_Titles" localSheetId="8">NTLĐ!$1:$7</definedName>
    <definedName name="_xlnm.Print_Titles" localSheetId="5">QTTC1!$1:$7</definedName>
    <definedName name="_xlnm.Print_Titles" localSheetId="6">'QTHĐ&amp;SX'!$1:$7</definedName>
    <definedName name="_xlnm.Print_Titles" localSheetId="7">TTCB!$1:$7</definedName>
    <definedName name="_xlnm.Print_Titles" localSheetId="9">THOP!$1:$7</definedName>
  </definedNames>
  <calcPr calcId="144525"/>
</workbook>
</file>

<file path=xl/calcChain.xml><?xml version="1.0" encoding="utf-8"?>
<calcChain xmlns="http://schemas.openxmlformats.org/spreadsheetml/2006/main">
  <c r="T46" i="8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K4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5" i="5"/>
  <c r="B41" i="14" l="1"/>
  <c r="N40" i="14"/>
  <c r="A40" i="14" s="1"/>
  <c r="B9" i="14"/>
  <c r="B10" i="14" s="1"/>
  <c r="A8" i="14"/>
  <c r="L5" i="14"/>
  <c r="B41" i="12"/>
  <c r="N40" i="12"/>
  <c r="A40" i="12"/>
  <c r="B9" i="12"/>
  <c r="B10" i="12" s="1"/>
  <c r="B11" i="12" s="1"/>
  <c r="A8" i="12"/>
  <c r="L5" i="12"/>
  <c r="N37" i="12" s="1"/>
  <c r="L37" i="12" s="1"/>
  <c r="F37" i="12" s="1"/>
  <c r="B41" i="11"/>
  <c r="N40" i="11"/>
  <c r="A40" i="11"/>
  <c r="B12" i="11"/>
  <c r="B11" i="11"/>
  <c r="B10" i="11"/>
  <c r="B9" i="11"/>
  <c r="A8" i="11"/>
  <c r="L5" i="11"/>
  <c r="N37" i="11" s="1"/>
  <c r="L37" i="11" s="1"/>
  <c r="F37" i="11" s="1"/>
  <c r="F5" i="11"/>
  <c r="Q52" i="10"/>
  <c r="AD49" i="10"/>
  <c r="AC49" i="10"/>
  <c r="AB49" i="10"/>
  <c r="AA49" i="10"/>
  <c r="Z49" i="10"/>
  <c r="Y49" i="10"/>
  <c r="X49" i="10"/>
  <c r="W49" i="10"/>
  <c r="V49" i="10"/>
  <c r="W44" i="10"/>
  <c r="V44" i="10"/>
  <c r="U44" i="10"/>
  <c r="T44" i="10"/>
  <c r="P44" i="10"/>
  <c r="W43" i="10"/>
  <c r="V43" i="10"/>
  <c r="U43" i="10"/>
  <c r="T43" i="10"/>
  <c r="P43" i="10"/>
  <c r="W42" i="10"/>
  <c r="V42" i="10"/>
  <c r="U42" i="10"/>
  <c r="T42" i="10"/>
  <c r="P42" i="10"/>
  <c r="W41" i="10"/>
  <c r="V41" i="10"/>
  <c r="U41" i="10"/>
  <c r="T41" i="10"/>
  <c r="P41" i="10"/>
  <c r="W40" i="10"/>
  <c r="V40" i="10"/>
  <c r="U40" i="10"/>
  <c r="T40" i="10"/>
  <c r="P40" i="10"/>
  <c r="W39" i="10"/>
  <c r="V39" i="10"/>
  <c r="U39" i="10"/>
  <c r="T39" i="10"/>
  <c r="P39" i="10"/>
  <c r="W38" i="10"/>
  <c r="V38" i="10"/>
  <c r="U38" i="10"/>
  <c r="T38" i="10"/>
  <c r="P38" i="10"/>
  <c r="W37" i="10"/>
  <c r="V37" i="10"/>
  <c r="U37" i="10"/>
  <c r="T37" i="10"/>
  <c r="P37" i="10"/>
  <c r="W36" i="10"/>
  <c r="V36" i="10"/>
  <c r="U36" i="10"/>
  <c r="T36" i="10"/>
  <c r="P36" i="10"/>
  <c r="W35" i="10"/>
  <c r="V35" i="10"/>
  <c r="U35" i="10"/>
  <c r="T35" i="10"/>
  <c r="P35" i="10"/>
  <c r="W34" i="10"/>
  <c r="V34" i="10"/>
  <c r="U34" i="10"/>
  <c r="T34" i="10"/>
  <c r="P34" i="10"/>
  <c r="W33" i="10"/>
  <c r="V33" i="10"/>
  <c r="U33" i="10"/>
  <c r="T33" i="10"/>
  <c r="P33" i="10"/>
  <c r="W32" i="10"/>
  <c r="V32" i="10"/>
  <c r="U32" i="10"/>
  <c r="T32" i="10"/>
  <c r="P32" i="10"/>
  <c r="W31" i="10"/>
  <c r="V31" i="10"/>
  <c r="U31" i="10"/>
  <c r="T31" i="10"/>
  <c r="P31" i="10"/>
  <c r="W30" i="10"/>
  <c r="V30" i="10"/>
  <c r="U30" i="10"/>
  <c r="T30" i="10"/>
  <c r="P30" i="10"/>
  <c r="W29" i="10"/>
  <c r="V29" i="10"/>
  <c r="U29" i="10"/>
  <c r="T29" i="10"/>
  <c r="P29" i="10"/>
  <c r="W28" i="10"/>
  <c r="V28" i="10"/>
  <c r="U28" i="10"/>
  <c r="T28" i="10"/>
  <c r="P28" i="10"/>
  <c r="W27" i="10"/>
  <c r="V27" i="10"/>
  <c r="U27" i="10"/>
  <c r="T27" i="10"/>
  <c r="P27" i="10"/>
  <c r="W26" i="10"/>
  <c r="V26" i="10"/>
  <c r="U26" i="10"/>
  <c r="T26" i="10"/>
  <c r="P26" i="10"/>
  <c r="W25" i="10"/>
  <c r="V25" i="10"/>
  <c r="U25" i="10"/>
  <c r="T25" i="10"/>
  <c r="P25" i="10"/>
  <c r="W24" i="10"/>
  <c r="V24" i="10"/>
  <c r="U24" i="10"/>
  <c r="T24" i="10"/>
  <c r="P24" i="10"/>
  <c r="W23" i="10"/>
  <c r="V23" i="10"/>
  <c r="U23" i="10"/>
  <c r="T23" i="10"/>
  <c r="P23" i="10"/>
  <c r="W22" i="10"/>
  <c r="V22" i="10"/>
  <c r="U22" i="10"/>
  <c r="T22" i="10"/>
  <c r="P22" i="10"/>
  <c r="W21" i="10"/>
  <c r="V21" i="10"/>
  <c r="U21" i="10"/>
  <c r="T21" i="10"/>
  <c r="P21" i="10"/>
  <c r="W20" i="10"/>
  <c r="V20" i="10"/>
  <c r="U20" i="10"/>
  <c r="T20" i="10"/>
  <c r="P20" i="10"/>
  <c r="W19" i="10"/>
  <c r="V19" i="10"/>
  <c r="U19" i="10"/>
  <c r="T19" i="10"/>
  <c r="P19" i="10"/>
  <c r="W18" i="10"/>
  <c r="V18" i="10"/>
  <c r="U18" i="10"/>
  <c r="T18" i="10"/>
  <c r="P18" i="10"/>
  <c r="W17" i="10"/>
  <c r="V17" i="10"/>
  <c r="U17" i="10"/>
  <c r="T17" i="10"/>
  <c r="P17" i="10"/>
  <c r="W16" i="10"/>
  <c r="V16" i="10"/>
  <c r="U16" i="10"/>
  <c r="T16" i="10"/>
  <c r="P16" i="10"/>
  <c r="W15" i="10"/>
  <c r="V15" i="10"/>
  <c r="U15" i="10"/>
  <c r="T15" i="10"/>
  <c r="P15" i="10"/>
  <c r="W14" i="10"/>
  <c r="V14" i="10"/>
  <c r="U14" i="10"/>
  <c r="T14" i="10"/>
  <c r="P14" i="10"/>
  <c r="W13" i="10"/>
  <c r="V13" i="10"/>
  <c r="U13" i="10"/>
  <c r="T13" i="10"/>
  <c r="P13" i="10"/>
  <c r="W12" i="10"/>
  <c r="V12" i="10"/>
  <c r="U12" i="10"/>
  <c r="T12" i="10"/>
  <c r="P12" i="10"/>
  <c r="W11" i="10"/>
  <c r="V11" i="10"/>
  <c r="U11" i="10"/>
  <c r="T11" i="10"/>
  <c r="P11" i="10"/>
  <c r="W10" i="10"/>
  <c r="V10" i="10"/>
  <c r="U10" i="10"/>
  <c r="T10" i="10"/>
  <c r="P10" i="10"/>
  <c r="W9" i="10"/>
  <c r="V9" i="10"/>
  <c r="U9" i="10"/>
  <c r="T9" i="10"/>
  <c r="P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W8" i="10"/>
  <c r="V8" i="10"/>
  <c r="U8" i="10"/>
  <c r="T8" i="10"/>
  <c r="P8" i="10"/>
  <c r="P7" i="10"/>
  <c r="R3" i="10"/>
  <c r="G2" i="10"/>
  <c r="Q52" i="9"/>
  <c r="AD49" i="9"/>
  <c r="AC49" i="9"/>
  <c r="AB49" i="9"/>
  <c r="AA49" i="9"/>
  <c r="Z49" i="9"/>
  <c r="Y49" i="9"/>
  <c r="X49" i="9"/>
  <c r="W49" i="9"/>
  <c r="V49" i="9"/>
  <c r="W44" i="9"/>
  <c r="V44" i="9"/>
  <c r="U44" i="9"/>
  <c r="T44" i="9"/>
  <c r="P44" i="9"/>
  <c r="W43" i="9"/>
  <c r="V43" i="9"/>
  <c r="U43" i="9"/>
  <c r="T43" i="9"/>
  <c r="P43" i="9"/>
  <c r="W42" i="9"/>
  <c r="V42" i="9"/>
  <c r="U42" i="9"/>
  <c r="T42" i="9"/>
  <c r="P42" i="9"/>
  <c r="W41" i="9"/>
  <c r="V41" i="9"/>
  <c r="U41" i="9"/>
  <c r="T41" i="9"/>
  <c r="P41" i="9"/>
  <c r="W40" i="9"/>
  <c r="V40" i="9"/>
  <c r="U40" i="9"/>
  <c r="T40" i="9"/>
  <c r="P40" i="9"/>
  <c r="W39" i="9"/>
  <c r="V39" i="9"/>
  <c r="U39" i="9"/>
  <c r="T39" i="9"/>
  <c r="P39" i="9"/>
  <c r="W38" i="9"/>
  <c r="V38" i="9"/>
  <c r="U38" i="9"/>
  <c r="T38" i="9"/>
  <c r="P38" i="9"/>
  <c r="W37" i="9"/>
  <c r="V37" i="9"/>
  <c r="U37" i="9"/>
  <c r="T37" i="9"/>
  <c r="P37" i="9"/>
  <c r="W36" i="9"/>
  <c r="V36" i="9"/>
  <c r="U36" i="9"/>
  <c r="T36" i="9"/>
  <c r="P36" i="9"/>
  <c r="W35" i="9"/>
  <c r="V35" i="9"/>
  <c r="U35" i="9"/>
  <c r="T35" i="9"/>
  <c r="P35" i="9"/>
  <c r="W34" i="9"/>
  <c r="V34" i="9"/>
  <c r="U34" i="9"/>
  <c r="T34" i="9"/>
  <c r="P34" i="9"/>
  <c r="W33" i="9"/>
  <c r="V33" i="9"/>
  <c r="U33" i="9"/>
  <c r="T33" i="9"/>
  <c r="P33" i="9"/>
  <c r="W32" i="9"/>
  <c r="V32" i="9"/>
  <c r="U32" i="9"/>
  <c r="T32" i="9"/>
  <c r="P32" i="9"/>
  <c r="W31" i="9"/>
  <c r="V31" i="9"/>
  <c r="U31" i="9"/>
  <c r="T31" i="9"/>
  <c r="P31" i="9"/>
  <c r="W30" i="9"/>
  <c r="V30" i="9"/>
  <c r="U30" i="9"/>
  <c r="T30" i="9"/>
  <c r="P30" i="9"/>
  <c r="W29" i="9"/>
  <c r="V29" i="9"/>
  <c r="U29" i="9"/>
  <c r="T29" i="9"/>
  <c r="P29" i="9"/>
  <c r="W28" i="9"/>
  <c r="V28" i="9"/>
  <c r="U28" i="9"/>
  <c r="T28" i="9"/>
  <c r="P28" i="9"/>
  <c r="W27" i="9"/>
  <c r="V27" i="9"/>
  <c r="U27" i="9"/>
  <c r="T27" i="9"/>
  <c r="P27" i="9"/>
  <c r="W26" i="9"/>
  <c r="V26" i="9"/>
  <c r="U26" i="9"/>
  <c r="T26" i="9"/>
  <c r="P26" i="9"/>
  <c r="W25" i="9"/>
  <c r="V25" i="9"/>
  <c r="U25" i="9"/>
  <c r="T25" i="9"/>
  <c r="P25" i="9"/>
  <c r="W24" i="9"/>
  <c r="V24" i="9"/>
  <c r="U24" i="9"/>
  <c r="T24" i="9"/>
  <c r="P24" i="9"/>
  <c r="W23" i="9"/>
  <c r="V23" i="9"/>
  <c r="U23" i="9"/>
  <c r="T23" i="9"/>
  <c r="P23" i="9"/>
  <c r="W22" i="9"/>
  <c r="V22" i="9"/>
  <c r="U22" i="9"/>
  <c r="T22" i="9"/>
  <c r="P22" i="9"/>
  <c r="W21" i="9"/>
  <c r="V21" i="9"/>
  <c r="U21" i="9"/>
  <c r="T21" i="9"/>
  <c r="P21" i="9"/>
  <c r="W20" i="9"/>
  <c r="V20" i="9"/>
  <c r="U20" i="9"/>
  <c r="T20" i="9"/>
  <c r="P20" i="9"/>
  <c r="W19" i="9"/>
  <c r="V19" i="9"/>
  <c r="U19" i="9"/>
  <c r="T19" i="9"/>
  <c r="P19" i="9"/>
  <c r="W18" i="9"/>
  <c r="V18" i="9"/>
  <c r="U18" i="9"/>
  <c r="T18" i="9"/>
  <c r="P18" i="9"/>
  <c r="W17" i="9"/>
  <c r="V17" i="9"/>
  <c r="U17" i="9"/>
  <c r="T17" i="9"/>
  <c r="P17" i="9"/>
  <c r="W16" i="9"/>
  <c r="V16" i="9"/>
  <c r="U16" i="9"/>
  <c r="T16" i="9"/>
  <c r="P16" i="9"/>
  <c r="W15" i="9"/>
  <c r="V15" i="9"/>
  <c r="U15" i="9"/>
  <c r="T15" i="9"/>
  <c r="P15" i="9"/>
  <c r="W14" i="9"/>
  <c r="V14" i="9"/>
  <c r="U14" i="9"/>
  <c r="T14" i="9"/>
  <c r="P14" i="9"/>
  <c r="W13" i="9"/>
  <c r="V13" i="9"/>
  <c r="U13" i="9"/>
  <c r="T13" i="9"/>
  <c r="P13" i="9"/>
  <c r="W12" i="9"/>
  <c r="V12" i="9"/>
  <c r="U12" i="9"/>
  <c r="T12" i="9"/>
  <c r="P12" i="9"/>
  <c r="W11" i="9"/>
  <c r="V11" i="9"/>
  <c r="U11" i="9"/>
  <c r="T11" i="9"/>
  <c r="P11" i="9"/>
  <c r="W10" i="9"/>
  <c r="V10" i="9"/>
  <c r="U10" i="9"/>
  <c r="T10" i="9"/>
  <c r="P10" i="9"/>
  <c r="W9" i="9"/>
  <c r="V9" i="9"/>
  <c r="U9" i="9"/>
  <c r="T9" i="9"/>
  <c r="P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W8" i="9"/>
  <c r="V8" i="9"/>
  <c r="U8" i="9"/>
  <c r="T8" i="9"/>
  <c r="P8" i="9"/>
  <c r="P7" i="9"/>
  <c r="R3" i="9"/>
  <c r="G2" i="9"/>
  <c r="Q50" i="8"/>
  <c r="AD47" i="8"/>
  <c r="AC47" i="8"/>
  <c r="AB47" i="8"/>
  <c r="AA47" i="8"/>
  <c r="Z47" i="8"/>
  <c r="Y47" i="8"/>
  <c r="X47" i="8"/>
  <c r="W47" i="8"/>
  <c r="V47" i="8"/>
  <c r="W42" i="8"/>
  <c r="V42" i="8"/>
  <c r="U42" i="8"/>
  <c r="T42" i="8"/>
  <c r="P42" i="8"/>
  <c r="W41" i="8"/>
  <c r="V41" i="8"/>
  <c r="U41" i="8"/>
  <c r="T41" i="8"/>
  <c r="P41" i="8"/>
  <c r="W40" i="8"/>
  <c r="V40" i="8"/>
  <c r="U40" i="8"/>
  <c r="T40" i="8"/>
  <c r="P40" i="8"/>
  <c r="W39" i="8"/>
  <c r="V39" i="8"/>
  <c r="U39" i="8"/>
  <c r="T39" i="8"/>
  <c r="P39" i="8"/>
  <c r="W38" i="8"/>
  <c r="V38" i="8"/>
  <c r="U38" i="8"/>
  <c r="T38" i="8"/>
  <c r="P38" i="8"/>
  <c r="W37" i="8"/>
  <c r="V37" i="8"/>
  <c r="U37" i="8"/>
  <c r="T37" i="8"/>
  <c r="P37" i="8"/>
  <c r="W36" i="8"/>
  <c r="V36" i="8"/>
  <c r="U36" i="8"/>
  <c r="T36" i="8"/>
  <c r="P36" i="8"/>
  <c r="W35" i="8"/>
  <c r="V35" i="8"/>
  <c r="U35" i="8"/>
  <c r="T35" i="8"/>
  <c r="P35" i="8"/>
  <c r="W34" i="8"/>
  <c r="V34" i="8"/>
  <c r="U34" i="8"/>
  <c r="T34" i="8"/>
  <c r="P34" i="8"/>
  <c r="W33" i="8"/>
  <c r="V33" i="8"/>
  <c r="U33" i="8"/>
  <c r="T33" i="8"/>
  <c r="P33" i="8"/>
  <c r="W32" i="8"/>
  <c r="V32" i="8"/>
  <c r="U32" i="8"/>
  <c r="T32" i="8"/>
  <c r="P32" i="8"/>
  <c r="W31" i="8"/>
  <c r="V31" i="8"/>
  <c r="U31" i="8"/>
  <c r="T31" i="8"/>
  <c r="P31" i="8"/>
  <c r="W30" i="8"/>
  <c r="V30" i="8"/>
  <c r="U30" i="8"/>
  <c r="T30" i="8"/>
  <c r="P30" i="8"/>
  <c r="W29" i="8"/>
  <c r="V29" i="8"/>
  <c r="U29" i="8"/>
  <c r="T29" i="8"/>
  <c r="P29" i="8"/>
  <c r="W28" i="8"/>
  <c r="V28" i="8"/>
  <c r="U28" i="8"/>
  <c r="T28" i="8"/>
  <c r="P28" i="8"/>
  <c r="W27" i="8"/>
  <c r="V27" i="8"/>
  <c r="U27" i="8"/>
  <c r="T27" i="8"/>
  <c r="P27" i="8"/>
  <c r="W26" i="8"/>
  <c r="V26" i="8"/>
  <c r="U26" i="8"/>
  <c r="T26" i="8"/>
  <c r="P26" i="8"/>
  <c r="W25" i="8"/>
  <c r="V25" i="8"/>
  <c r="U25" i="8"/>
  <c r="T25" i="8"/>
  <c r="P25" i="8"/>
  <c r="W24" i="8"/>
  <c r="V24" i="8"/>
  <c r="U24" i="8"/>
  <c r="T24" i="8"/>
  <c r="P24" i="8"/>
  <c r="W23" i="8"/>
  <c r="V23" i="8"/>
  <c r="U23" i="8"/>
  <c r="T23" i="8"/>
  <c r="P23" i="8"/>
  <c r="W22" i="8"/>
  <c r="V22" i="8"/>
  <c r="U22" i="8"/>
  <c r="T22" i="8"/>
  <c r="P22" i="8"/>
  <c r="W21" i="8"/>
  <c r="V21" i="8"/>
  <c r="U21" i="8"/>
  <c r="T21" i="8"/>
  <c r="P21" i="8"/>
  <c r="W20" i="8"/>
  <c r="V20" i="8"/>
  <c r="U20" i="8"/>
  <c r="T20" i="8"/>
  <c r="P20" i="8"/>
  <c r="W19" i="8"/>
  <c r="V19" i="8"/>
  <c r="U19" i="8"/>
  <c r="T19" i="8"/>
  <c r="P19" i="8"/>
  <c r="W18" i="8"/>
  <c r="V18" i="8"/>
  <c r="U18" i="8"/>
  <c r="T18" i="8"/>
  <c r="P18" i="8"/>
  <c r="W17" i="8"/>
  <c r="V17" i="8"/>
  <c r="U17" i="8"/>
  <c r="T17" i="8"/>
  <c r="P17" i="8"/>
  <c r="W16" i="8"/>
  <c r="V16" i="8"/>
  <c r="U16" i="8"/>
  <c r="T16" i="8"/>
  <c r="P16" i="8"/>
  <c r="W15" i="8"/>
  <c r="V15" i="8"/>
  <c r="U15" i="8"/>
  <c r="T15" i="8"/>
  <c r="P15" i="8"/>
  <c r="W14" i="8"/>
  <c r="V14" i="8"/>
  <c r="U14" i="8"/>
  <c r="T14" i="8"/>
  <c r="P14" i="8"/>
  <c r="W13" i="8"/>
  <c r="V13" i="8"/>
  <c r="U13" i="8"/>
  <c r="T13" i="8"/>
  <c r="P13" i="8"/>
  <c r="W12" i="8"/>
  <c r="V12" i="8"/>
  <c r="U12" i="8"/>
  <c r="T12" i="8"/>
  <c r="P12" i="8"/>
  <c r="W11" i="8"/>
  <c r="V11" i="8"/>
  <c r="U11" i="8"/>
  <c r="T11" i="8"/>
  <c r="P11" i="8"/>
  <c r="W10" i="8"/>
  <c r="V10" i="8"/>
  <c r="U10" i="8"/>
  <c r="T10" i="8"/>
  <c r="P10" i="8"/>
  <c r="W9" i="8"/>
  <c r="V9" i="8"/>
  <c r="U9" i="8"/>
  <c r="T9" i="8"/>
  <c r="P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W8" i="8"/>
  <c r="V8" i="8"/>
  <c r="U8" i="8"/>
  <c r="T8" i="8"/>
  <c r="P8" i="8"/>
  <c r="P7" i="8"/>
  <c r="R3" i="8"/>
  <c r="G2" i="8"/>
  <c r="Q52" i="7"/>
  <c r="AD49" i="7"/>
  <c r="AC49" i="7"/>
  <c r="AB49" i="7"/>
  <c r="AA49" i="7"/>
  <c r="Z49" i="7"/>
  <c r="Y49" i="7"/>
  <c r="X49" i="7"/>
  <c r="W49" i="7"/>
  <c r="V49" i="7"/>
  <c r="W44" i="7"/>
  <c r="V44" i="7"/>
  <c r="U44" i="7"/>
  <c r="T44" i="7"/>
  <c r="P44" i="7"/>
  <c r="W43" i="7"/>
  <c r="V43" i="7"/>
  <c r="U43" i="7"/>
  <c r="T43" i="7"/>
  <c r="P43" i="7"/>
  <c r="W42" i="7"/>
  <c r="V42" i="7"/>
  <c r="U42" i="7"/>
  <c r="T42" i="7"/>
  <c r="P42" i="7"/>
  <c r="W41" i="7"/>
  <c r="V41" i="7"/>
  <c r="U41" i="7"/>
  <c r="T41" i="7"/>
  <c r="P41" i="7"/>
  <c r="W40" i="7"/>
  <c r="V40" i="7"/>
  <c r="U40" i="7"/>
  <c r="T40" i="7"/>
  <c r="P40" i="7"/>
  <c r="W39" i="7"/>
  <c r="V39" i="7"/>
  <c r="U39" i="7"/>
  <c r="T39" i="7"/>
  <c r="P39" i="7"/>
  <c r="W38" i="7"/>
  <c r="V38" i="7"/>
  <c r="U38" i="7"/>
  <c r="T38" i="7"/>
  <c r="P38" i="7"/>
  <c r="W37" i="7"/>
  <c r="V37" i="7"/>
  <c r="U37" i="7"/>
  <c r="T37" i="7"/>
  <c r="P37" i="7"/>
  <c r="W36" i="7"/>
  <c r="V36" i="7"/>
  <c r="U36" i="7"/>
  <c r="T36" i="7"/>
  <c r="P36" i="7"/>
  <c r="W35" i="7"/>
  <c r="V35" i="7"/>
  <c r="U35" i="7"/>
  <c r="T35" i="7"/>
  <c r="P35" i="7"/>
  <c r="W34" i="7"/>
  <c r="V34" i="7"/>
  <c r="U34" i="7"/>
  <c r="T34" i="7"/>
  <c r="P34" i="7"/>
  <c r="W33" i="7"/>
  <c r="V33" i="7"/>
  <c r="U33" i="7"/>
  <c r="T33" i="7"/>
  <c r="P33" i="7"/>
  <c r="W32" i="7"/>
  <c r="V32" i="7"/>
  <c r="U32" i="7"/>
  <c r="T32" i="7"/>
  <c r="P32" i="7"/>
  <c r="W31" i="7"/>
  <c r="V31" i="7"/>
  <c r="U31" i="7"/>
  <c r="T31" i="7"/>
  <c r="P31" i="7"/>
  <c r="W30" i="7"/>
  <c r="V30" i="7"/>
  <c r="U30" i="7"/>
  <c r="T30" i="7"/>
  <c r="P30" i="7"/>
  <c r="W29" i="7"/>
  <c r="V29" i="7"/>
  <c r="U29" i="7"/>
  <c r="T29" i="7"/>
  <c r="P29" i="7"/>
  <c r="W28" i="7"/>
  <c r="V28" i="7"/>
  <c r="U28" i="7"/>
  <c r="T28" i="7"/>
  <c r="P28" i="7"/>
  <c r="W27" i="7"/>
  <c r="V27" i="7"/>
  <c r="U27" i="7"/>
  <c r="T27" i="7"/>
  <c r="P27" i="7"/>
  <c r="W26" i="7"/>
  <c r="V26" i="7"/>
  <c r="U26" i="7"/>
  <c r="T26" i="7"/>
  <c r="P26" i="7"/>
  <c r="W25" i="7"/>
  <c r="V25" i="7"/>
  <c r="U25" i="7"/>
  <c r="T25" i="7"/>
  <c r="P25" i="7"/>
  <c r="W24" i="7"/>
  <c r="V24" i="7"/>
  <c r="U24" i="7"/>
  <c r="T24" i="7"/>
  <c r="P24" i="7"/>
  <c r="W23" i="7"/>
  <c r="V23" i="7"/>
  <c r="U23" i="7"/>
  <c r="T23" i="7"/>
  <c r="P23" i="7"/>
  <c r="W22" i="7"/>
  <c r="V22" i="7"/>
  <c r="U22" i="7"/>
  <c r="T22" i="7"/>
  <c r="P22" i="7"/>
  <c r="W21" i="7"/>
  <c r="V21" i="7"/>
  <c r="U21" i="7"/>
  <c r="T21" i="7"/>
  <c r="P21" i="7"/>
  <c r="W20" i="7"/>
  <c r="V20" i="7"/>
  <c r="U20" i="7"/>
  <c r="T20" i="7"/>
  <c r="P20" i="7"/>
  <c r="W19" i="7"/>
  <c r="V19" i="7"/>
  <c r="U19" i="7"/>
  <c r="T19" i="7"/>
  <c r="P19" i="7"/>
  <c r="W18" i="7"/>
  <c r="V18" i="7"/>
  <c r="U18" i="7"/>
  <c r="T18" i="7"/>
  <c r="P18" i="7"/>
  <c r="W17" i="7"/>
  <c r="V17" i="7"/>
  <c r="U17" i="7"/>
  <c r="T17" i="7"/>
  <c r="P17" i="7"/>
  <c r="W16" i="7"/>
  <c r="V16" i="7"/>
  <c r="U16" i="7"/>
  <c r="T16" i="7"/>
  <c r="P16" i="7"/>
  <c r="W15" i="7"/>
  <c r="V15" i="7"/>
  <c r="U15" i="7"/>
  <c r="T15" i="7"/>
  <c r="P15" i="7"/>
  <c r="W14" i="7"/>
  <c r="V14" i="7"/>
  <c r="U14" i="7"/>
  <c r="T14" i="7"/>
  <c r="P14" i="7"/>
  <c r="W13" i="7"/>
  <c r="V13" i="7"/>
  <c r="U13" i="7"/>
  <c r="T13" i="7"/>
  <c r="P13" i="7"/>
  <c r="W12" i="7"/>
  <c r="V12" i="7"/>
  <c r="U12" i="7"/>
  <c r="T12" i="7"/>
  <c r="P12" i="7"/>
  <c r="W11" i="7"/>
  <c r="V11" i="7"/>
  <c r="U11" i="7"/>
  <c r="T11" i="7"/>
  <c r="P11" i="7"/>
  <c r="W10" i="7"/>
  <c r="V10" i="7"/>
  <c r="U10" i="7"/>
  <c r="T10" i="7"/>
  <c r="P10" i="7"/>
  <c r="W9" i="7"/>
  <c r="V9" i="7"/>
  <c r="U9" i="7"/>
  <c r="T9" i="7"/>
  <c r="P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W8" i="7"/>
  <c r="V8" i="7"/>
  <c r="U8" i="7"/>
  <c r="T8" i="7"/>
  <c r="P8" i="7"/>
  <c r="P7" i="7"/>
  <c r="R3" i="7"/>
  <c r="G2" i="7"/>
  <c r="F46" i="8" l="1"/>
  <c r="F49" i="10"/>
  <c r="F5" i="12"/>
  <c r="B11" i="14"/>
  <c r="B42" i="14"/>
  <c r="A41" i="14"/>
  <c r="N37" i="14"/>
  <c r="L37" i="14" s="1"/>
  <c r="F37" i="14" s="1"/>
  <c r="F5" i="14"/>
  <c r="A9" i="14"/>
  <c r="A10" i="14" s="1"/>
  <c r="B12" i="12"/>
  <c r="A9" i="12"/>
  <c r="B42" i="12"/>
  <c r="A41" i="12"/>
  <c r="A9" i="11"/>
  <c r="B13" i="11"/>
  <c r="B42" i="11"/>
  <c r="A41" i="11"/>
  <c r="F48" i="10"/>
  <c r="F49" i="9"/>
  <c r="F48" i="9"/>
  <c r="F47" i="8"/>
  <c r="F48" i="7"/>
  <c r="F49" i="7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8" i="1"/>
  <c r="B41" i="6"/>
  <c r="B42" i="6" s="1"/>
  <c r="N40" i="6"/>
  <c r="N2" i="14"/>
  <c r="F8" i="12"/>
  <c r="Q34" i="10"/>
  <c r="Q18" i="10"/>
  <c r="Q38" i="9"/>
  <c r="Q22" i="9"/>
  <c r="Q9" i="9"/>
  <c r="G3" i="12"/>
  <c r="Q32" i="10"/>
  <c r="Q9" i="10"/>
  <c r="Q24" i="9"/>
  <c r="Q41" i="8"/>
  <c r="Q25" i="8"/>
  <c r="Q40" i="10"/>
  <c r="Q12" i="10"/>
  <c r="Q20" i="9"/>
  <c r="Q31" i="8"/>
  <c r="Q13" i="8"/>
  <c r="Q49" i="1"/>
  <c r="Q113" i="1"/>
  <c r="Q177" i="1"/>
  <c r="Q46" i="1"/>
  <c r="Q110" i="1"/>
  <c r="Q194" i="1"/>
  <c r="Q95" i="1"/>
  <c r="Q25" i="9"/>
  <c r="Q41" i="1"/>
  <c r="Q122" i="1"/>
  <c r="Q64" i="1"/>
  <c r="Q182" i="1"/>
  <c r="Q39" i="7"/>
  <c r="K37" i="12"/>
  <c r="Q17" i="10"/>
  <c r="Q15" i="9"/>
  <c r="Q16" i="8"/>
  <c r="Q57" i="1"/>
  <c r="Q141" i="1"/>
  <c r="Q30" i="1"/>
  <c r="Q118" i="1"/>
  <c r="Q35" i="1"/>
  <c r="Q183" i="1"/>
  <c r="Q60" i="1"/>
  <c r="Q124" i="1"/>
  <c r="Q188" i="1"/>
  <c r="Q71" i="1"/>
  <c r="Q195" i="1"/>
  <c r="Q42" i="7"/>
  <c r="Q24" i="7"/>
  <c r="Q36" i="9"/>
  <c r="Q15" i="8"/>
  <c r="Q125" i="1"/>
  <c r="Q38" i="1"/>
  <c r="Q178" i="1"/>
  <c r="Q191" i="1"/>
  <c r="Q96" i="1"/>
  <c r="Q34" i="1"/>
  <c r="Q171" i="1"/>
  <c r="Q23" i="7"/>
  <c r="Q41" i="10"/>
  <c r="Q89" i="1"/>
  <c r="Q115" i="1"/>
  <c r="Q36" i="7"/>
  <c r="Q30" i="8"/>
  <c r="Q70" i="1"/>
  <c r="Q120" i="1"/>
  <c r="K4" i="12"/>
  <c r="Q10" i="9"/>
  <c r="Q109" i="1"/>
  <c r="Q135" i="1"/>
  <c r="Q190" i="1"/>
  <c r="Q39" i="9"/>
  <c r="Q12" i="8"/>
  <c r="Q157" i="1"/>
  <c r="Q134" i="1"/>
  <c r="Q207" i="1"/>
  <c r="Q136" i="1"/>
  <c r="Q91" i="1"/>
  <c r="Q38" i="7"/>
  <c r="Q8" i="8"/>
  <c r="Q66" i="1"/>
  <c r="Q167" i="1"/>
  <c r="Q148" i="1"/>
  <c r="Q179" i="1"/>
  <c r="Q8" i="7"/>
  <c r="Q16" i="9"/>
  <c r="Q22" i="1"/>
  <c r="Q56" i="1"/>
  <c r="Q123" i="1"/>
  <c r="Q32" i="7"/>
  <c r="Q39" i="8"/>
  <c r="Q130" i="1"/>
  <c r="Q132" i="1"/>
  <c r="Q34" i="7"/>
  <c r="F40" i="14"/>
  <c r="K37" i="11"/>
  <c r="Q30" i="10"/>
  <c r="Q15" i="10"/>
  <c r="Q34" i="9"/>
  <c r="Q18" i="9"/>
  <c r="K3" i="14"/>
  <c r="K4" i="11"/>
  <c r="Q27" i="10"/>
  <c r="Q40" i="9"/>
  <c r="Q19" i="9"/>
  <c r="Q37" i="8"/>
  <c r="G4" i="14"/>
  <c r="G4" i="12"/>
  <c r="Q33" i="10"/>
  <c r="Q41" i="9"/>
  <c r="Q12" i="9"/>
  <c r="Q26" i="8"/>
  <c r="Q9" i="8"/>
  <c r="Q65" i="1"/>
  <c r="Q129" i="1"/>
  <c r="Q193" i="1"/>
  <c r="Q62" i="1"/>
  <c r="Q126" i="1"/>
  <c r="Q23" i="1"/>
  <c r="Q127" i="1"/>
  <c r="O2" i="11"/>
  <c r="K5" i="12"/>
  <c r="Q42" i="10"/>
  <c r="Q26" i="10"/>
  <c r="Q11" i="10"/>
  <c r="Q30" i="9"/>
  <c r="Q17" i="9"/>
  <c r="K5" i="14"/>
  <c r="Q43" i="10"/>
  <c r="Q21" i="10"/>
  <c r="Q35" i="9"/>
  <c r="Q14" i="9"/>
  <c r="Q33" i="8"/>
  <c r="K4" i="14"/>
  <c r="K5" i="11"/>
  <c r="Q25" i="10"/>
  <c r="Q33" i="9"/>
  <c r="Q42" i="8"/>
  <c r="Q21" i="8"/>
  <c r="Q17" i="1"/>
  <c r="Q81" i="1"/>
  <c r="Q145" i="1"/>
  <c r="Q10" i="1"/>
  <c r="Q78" i="1"/>
  <c r="Q142" i="1"/>
  <c r="Q39" i="1"/>
  <c r="K37" i="14"/>
  <c r="Q35" i="10"/>
  <c r="Q20" i="8"/>
  <c r="Q169" i="1"/>
  <c r="Q119" i="1"/>
  <c r="Q144" i="1"/>
  <c r="Q203" i="1"/>
  <c r="Q36" i="10"/>
  <c r="Q37" i="9"/>
  <c r="Q28" i="8"/>
  <c r="Q13" i="1"/>
  <c r="Q101" i="1"/>
  <c r="Q185" i="1"/>
  <c r="Q74" i="1"/>
  <c r="Q170" i="1"/>
  <c r="Q111" i="1"/>
  <c r="Q28" i="1"/>
  <c r="Q92" i="1"/>
  <c r="Q156" i="1"/>
  <c r="Q174" i="1"/>
  <c r="Q131" i="1"/>
  <c r="Q29" i="7"/>
  <c r="Q35" i="7"/>
  <c r="Q24" i="10"/>
  <c r="Q40" i="8"/>
  <c r="Q61" i="1"/>
  <c r="Q189" i="1"/>
  <c r="Q102" i="1"/>
  <c r="Q75" i="1"/>
  <c r="Q48" i="1"/>
  <c r="Q160" i="1"/>
  <c r="Q79" i="1"/>
  <c r="Q33" i="7"/>
  <c r="C8" i="14"/>
  <c r="Q32" i="9"/>
  <c r="Q87" i="1"/>
  <c r="Q11" i="7"/>
  <c r="Q39" i="10"/>
  <c r="Q93" i="1"/>
  <c r="Q103" i="1"/>
  <c r="Q59" i="1"/>
  <c r="Q43" i="9"/>
  <c r="Q14" i="8"/>
  <c r="Q86" i="1"/>
  <c r="Q100" i="1"/>
  <c r="Q37" i="7"/>
  <c r="Q29" i="10"/>
  <c r="Q38" i="8"/>
  <c r="Q73" i="1"/>
  <c r="Q50" i="1"/>
  <c r="Q55" i="1"/>
  <c r="Q72" i="1"/>
  <c r="Q200" i="1"/>
  <c r="Q9" i="7"/>
  <c r="Q12" i="7"/>
  <c r="Q133" i="1"/>
  <c r="Q150" i="1"/>
  <c r="Q52" i="1"/>
  <c r="Q154" i="1"/>
  <c r="Q43" i="7"/>
  <c r="G4" i="11"/>
  <c r="Q53" i="1"/>
  <c r="Q31" i="1"/>
  <c r="Q149" i="1"/>
  <c r="Q27" i="7"/>
  <c r="Q8" i="9"/>
  <c r="Q94" i="1"/>
  <c r="Q192" i="1"/>
  <c r="Q28" i="9"/>
  <c r="Q205" i="1"/>
  <c r="Q44" i="1"/>
  <c r="Q172" i="1"/>
  <c r="Q28" i="7"/>
  <c r="Q14" i="1"/>
  <c r="Q176" i="1"/>
  <c r="Q19" i="8"/>
  <c r="Q181" i="1"/>
  <c r="Q25" i="1"/>
  <c r="Q10" i="10"/>
  <c r="Q143" i="1"/>
  <c r="Q32" i="8"/>
  <c r="Q51" i="1"/>
  <c r="Q20" i="10"/>
  <c r="Q25" i="7"/>
  <c r="Q42" i="1"/>
  <c r="Q20" i="7"/>
  <c r="K3" i="12"/>
  <c r="Q37" i="10"/>
  <c r="Q27" i="9"/>
  <c r="Q162" i="1"/>
  <c r="Q19" i="1"/>
  <c r="N2" i="11"/>
  <c r="Q54" i="1"/>
  <c r="Q76" i="1"/>
  <c r="Q13" i="7"/>
  <c r="Q21" i="1"/>
  <c r="Q15" i="1"/>
  <c r="Q18" i="1"/>
  <c r="Q158" i="1"/>
  <c r="Q197" i="1"/>
  <c r="Q21" i="9"/>
  <c r="Q201" i="1"/>
  <c r="Q155" i="1"/>
  <c r="Q20" i="1"/>
  <c r="Q18" i="8"/>
  <c r="Q22" i="7"/>
  <c r="Q38" i="10"/>
  <c r="Q13" i="9"/>
  <c r="Q14" i="10"/>
  <c r="Q36" i="8"/>
  <c r="Q161" i="1"/>
  <c r="Q63" i="1"/>
  <c r="Q10" i="8"/>
  <c r="Q16" i="1"/>
  <c r="Q14" i="7"/>
  <c r="Q28" i="10"/>
  <c r="Q22" i="8"/>
  <c r="Q121" i="1"/>
  <c r="Q98" i="1"/>
  <c r="Q151" i="1"/>
  <c r="Q108" i="1"/>
  <c r="Q206" i="1"/>
  <c r="Q26" i="7"/>
  <c r="Q16" i="10"/>
  <c r="Q85" i="1"/>
  <c r="Q146" i="1"/>
  <c r="Q80" i="1"/>
  <c r="Q139" i="1"/>
  <c r="Q116" i="1"/>
  <c r="Q31" i="9"/>
  <c r="Q24" i="1"/>
  <c r="Q23" i="9"/>
  <c r="Q186" i="1"/>
  <c r="Q10" i="7"/>
  <c r="Q23" i="8"/>
  <c r="Q90" i="1"/>
  <c r="Q104" i="1"/>
  <c r="Q41" i="7"/>
  <c r="Q173" i="1"/>
  <c r="Q84" i="1"/>
  <c r="Q16" i="7"/>
  <c r="Q137" i="1"/>
  <c r="Q152" i="1"/>
  <c r="Q15" i="7"/>
  <c r="Q69" i="1"/>
  <c r="Q199" i="1"/>
  <c r="Q8" i="1"/>
  <c r="O2" i="14"/>
  <c r="Q22" i="10"/>
  <c r="F8" i="14"/>
  <c r="Q29" i="9"/>
  <c r="K3" i="11"/>
  <c r="Q17" i="8"/>
  <c r="Q26" i="1"/>
  <c r="Q105" i="1"/>
  <c r="Q112" i="1"/>
  <c r="E8" i="14"/>
  <c r="Q8" i="10"/>
  <c r="Q11" i="8"/>
  <c r="Q165" i="1"/>
  <c r="Q138" i="1"/>
  <c r="Q12" i="1"/>
  <c r="Q140" i="1"/>
  <c r="Q99" i="1"/>
  <c r="Q19" i="7"/>
  <c r="Q11" i="9"/>
  <c r="Q43" i="1"/>
  <c r="Q128" i="1"/>
  <c r="Q17" i="7"/>
  <c r="Q23" i="10"/>
  <c r="Q18" i="7"/>
  <c r="Q9" i="1"/>
  <c r="Q184" i="1"/>
  <c r="Q24" i="8"/>
  <c r="Q36" i="1"/>
  <c r="O2" i="12"/>
  <c r="Q29" i="1"/>
  <c r="Q202" i="1"/>
  <c r="Q168" i="1"/>
  <c r="Q31" i="7"/>
  <c r="Q106" i="1"/>
  <c r="Q180" i="1"/>
  <c r="G3" i="14"/>
  <c r="Q114" i="1"/>
  <c r="Q166" i="1"/>
  <c r="D8" i="14"/>
  <c r="Q153" i="1"/>
  <c r="Q68" i="1"/>
  <c r="Q42" i="9"/>
  <c r="N2" i="12"/>
  <c r="Q19" i="10"/>
  <c r="Q33" i="1"/>
  <c r="Q44" i="9"/>
  <c r="Q58" i="1"/>
  <c r="Q37" i="1"/>
  <c r="Q11" i="1"/>
  <c r="Q163" i="1"/>
  <c r="Q27" i="8"/>
  <c r="Q159" i="1"/>
  <c r="Q30" i="7"/>
  <c r="Q40" i="7"/>
  <c r="Q187" i="1"/>
  <c r="Q164" i="1"/>
  <c r="Q117" i="1"/>
  <c r="Q198" i="1"/>
  <c r="Q27" i="1"/>
  <c r="Q175" i="1"/>
  <c r="G3" i="11"/>
  <c r="Q196" i="1"/>
  <c r="Q26" i="9"/>
  <c r="Q29" i="8"/>
  <c r="Q97" i="1"/>
  <c r="Q34" i="8"/>
  <c r="Q107" i="1"/>
  <c r="Q35" i="8"/>
  <c r="Q77" i="1"/>
  <c r="Q67" i="1"/>
  <c r="Q204" i="1"/>
  <c r="Q44" i="10"/>
  <c r="Q82" i="1"/>
  <c r="Q32" i="1"/>
  <c r="Q44" i="7"/>
  <c r="Q31" i="10"/>
  <c r="Q147" i="1"/>
  <c r="Q40" i="1"/>
  <c r="Q45" i="1"/>
  <c r="Q21" i="7"/>
  <c r="Q83" i="1"/>
  <c r="Q88" i="1"/>
  <c r="Q13" i="10"/>
  <c r="Q47" i="1"/>
  <c r="E40" i="12"/>
  <c r="F40" i="11"/>
  <c r="E40" i="14"/>
  <c r="D40" i="12"/>
  <c r="C8" i="11"/>
  <c r="E40" i="11"/>
  <c r="D8" i="11"/>
  <c r="F8" i="11"/>
  <c r="E8" i="12"/>
  <c r="D8" i="12"/>
  <c r="C40" i="11"/>
  <c r="C40" i="12"/>
  <c r="D40" i="11"/>
  <c r="F40" i="12"/>
  <c r="D40" i="14"/>
  <c r="C8" i="12"/>
  <c r="C40" i="14"/>
  <c r="E8" i="11"/>
  <c r="B37" i="12" l="1"/>
  <c r="B5" i="12"/>
  <c r="B37" i="11"/>
  <c r="B5" i="11"/>
  <c r="B5" i="14"/>
  <c r="B37" i="14"/>
  <c r="B12" i="14"/>
  <c r="A11" i="14"/>
  <c r="B43" i="14"/>
  <c r="A42" i="14"/>
  <c r="B43" i="12"/>
  <c r="A42" i="12"/>
  <c r="A10" i="12"/>
  <c r="B13" i="12"/>
  <c r="B43" i="11"/>
  <c r="A42" i="11"/>
  <c r="A10" i="11"/>
  <c r="B14" i="11"/>
  <c r="F50" i="10"/>
  <c r="G49" i="10" s="1"/>
  <c r="G48" i="10"/>
  <c r="G50" i="10" s="1"/>
  <c r="F50" i="9"/>
  <c r="G49" i="9" s="1"/>
  <c r="G48" i="9"/>
  <c r="F48" i="8"/>
  <c r="G46" i="8" s="1"/>
  <c r="G49" i="7"/>
  <c r="F50" i="7"/>
  <c r="G48" i="7" s="1"/>
  <c r="B43" i="6"/>
  <c r="A40" i="6"/>
  <c r="C40" i="6"/>
  <c r="C9" i="11"/>
  <c r="D40" i="6"/>
  <c r="E41" i="14"/>
  <c r="K40" i="6"/>
  <c r="F10" i="14"/>
  <c r="D9" i="14"/>
  <c r="E9" i="14"/>
  <c r="E9" i="12"/>
  <c r="D10" i="14"/>
  <c r="C41" i="14"/>
  <c r="C41" i="11"/>
  <c r="D41" i="11"/>
  <c r="C10" i="14"/>
  <c r="C9" i="12"/>
  <c r="D41" i="14"/>
  <c r="D9" i="12"/>
  <c r="F41" i="14"/>
  <c r="E41" i="12"/>
  <c r="E41" i="11"/>
  <c r="E9" i="11"/>
  <c r="C41" i="12"/>
  <c r="C9" i="14"/>
  <c r="D9" i="11"/>
  <c r="F41" i="12"/>
  <c r="F41" i="11"/>
  <c r="E10" i="14"/>
  <c r="K37" i="6"/>
  <c r="F9" i="12"/>
  <c r="F40" i="6"/>
  <c r="F9" i="11"/>
  <c r="F9" i="14"/>
  <c r="D41" i="12"/>
  <c r="G50" i="9" l="1"/>
  <c r="G50" i="7"/>
  <c r="A43" i="14"/>
  <c r="B44" i="14"/>
  <c r="B13" i="14"/>
  <c r="A12" i="14"/>
  <c r="B14" i="12"/>
  <c r="A43" i="12"/>
  <c r="B44" i="12"/>
  <c r="A11" i="12"/>
  <c r="B15" i="11"/>
  <c r="B44" i="11"/>
  <c r="A43" i="11"/>
  <c r="A11" i="11"/>
  <c r="G48" i="8"/>
  <c r="G47" i="8"/>
  <c r="A41" i="6"/>
  <c r="B44" i="6"/>
  <c r="D42" i="12"/>
  <c r="C42" i="14"/>
  <c r="F10" i="12"/>
  <c r="C10" i="11"/>
  <c r="D42" i="14"/>
  <c r="E42" i="12"/>
  <c r="F11" i="14"/>
  <c r="E10" i="12"/>
  <c r="F10" i="11"/>
  <c r="F42" i="14"/>
  <c r="F42" i="12"/>
  <c r="E40" i="6"/>
  <c r="E11" i="14"/>
  <c r="E42" i="11"/>
  <c r="E42" i="14"/>
  <c r="F42" i="11"/>
  <c r="C42" i="12"/>
  <c r="E41" i="6"/>
  <c r="C10" i="12"/>
  <c r="F41" i="6"/>
  <c r="D42" i="11"/>
  <c r="D10" i="11"/>
  <c r="C11" i="14"/>
  <c r="D10" i="12"/>
  <c r="D11" i="14"/>
  <c r="E10" i="11"/>
  <c r="C41" i="6"/>
  <c r="C42" i="11"/>
  <c r="B14" i="14" l="1"/>
  <c r="A13" i="14"/>
  <c r="B45" i="14"/>
  <c r="A44" i="14"/>
  <c r="A12" i="12"/>
  <c r="B15" i="12"/>
  <c r="B45" i="12"/>
  <c r="A44" i="12"/>
  <c r="B45" i="11"/>
  <c r="A44" i="11"/>
  <c r="A12" i="11"/>
  <c r="B16" i="11"/>
  <c r="B45" i="6"/>
  <c r="A42" i="6"/>
  <c r="E43" i="11"/>
  <c r="D12" i="14"/>
  <c r="F12" i="14"/>
  <c r="D43" i="12"/>
  <c r="C43" i="14"/>
  <c r="E43" i="12"/>
  <c r="K41" i="6"/>
  <c r="F43" i="11"/>
  <c r="D43" i="11"/>
  <c r="C11" i="12"/>
  <c r="D11" i="11"/>
  <c r="E11" i="11"/>
  <c r="D43" i="14"/>
  <c r="E11" i="12"/>
  <c r="K42" i="6"/>
  <c r="F43" i="14"/>
  <c r="F11" i="11"/>
  <c r="E43" i="14"/>
  <c r="C43" i="12"/>
  <c r="D42" i="6"/>
  <c r="C42" i="6"/>
  <c r="C11" i="11"/>
  <c r="F42" i="6"/>
  <c r="C43" i="11"/>
  <c r="C12" i="14"/>
  <c r="F43" i="12"/>
  <c r="D41" i="6"/>
  <c r="E12" i="14"/>
  <c r="E42" i="6"/>
  <c r="D11" i="12"/>
  <c r="F11" i="12"/>
  <c r="B46" i="14" l="1"/>
  <c r="A45" i="14"/>
  <c r="B15" i="14"/>
  <c r="A14" i="14"/>
  <c r="B16" i="12"/>
  <c r="A13" i="12"/>
  <c r="B46" i="12"/>
  <c r="A45" i="12"/>
  <c r="A13" i="11"/>
  <c r="B17" i="11"/>
  <c r="B46" i="11"/>
  <c r="A45" i="11"/>
  <c r="A43" i="6"/>
  <c r="B46" i="6"/>
  <c r="E12" i="11"/>
  <c r="C13" i="14"/>
  <c r="D44" i="12"/>
  <c r="D43" i="6"/>
  <c r="D12" i="11"/>
  <c r="D44" i="11"/>
  <c r="F12" i="11"/>
  <c r="C44" i="11"/>
  <c r="K43" i="6"/>
  <c r="C44" i="12"/>
  <c r="E43" i="6"/>
  <c r="C12" i="11"/>
  <c r="D13" i="14"/>
  <c r="C12" i="12"/>
  <c r="F43" i="6"/>
  <c r="F44" i="11"/>
  <c r="E13" i="14"/>
  <c r="D12" i="12"/>
  <c r="C44" i="14"/>
  <c r="E12" i="12"/>
  <c r="C43" i="6"/>
  <c r="F44" i="14"/>
  <c r="F12" i="12"/>
  <c r="F13" i="14"/>
  <c r="E44" i="11"/>
  <c r="D44" i="14"/>
  <c r="E44" i="12"/>
  <c r="E44" i="14"/>
  <c r="F44" i="12"/>
  <c r="B16" i="14" l="1"/>
  <c r="A15" i="14"/>
  <c r="B47" i="14"/>
  <c r="A46" i="14"/>
  <c r="B47" i="12"/>
  <c r="A46" i="12"/>
  <c r="A14" i="12"/>
  <c r="B17" i="12"/>
  <c r="B18" i="11"/>
  <c r="B47" i="11"/>
  <c r="A46" i="11"/>
  <c r="A14" i="11"/>
  <c r="B47" i="6"/>
  <c r="A44" i="6"/>
  <c r="F44" i="6"/>
  <c r="F14" i="14"/>
  <c r="D45" i="12"/>
  <c r="C44" i="6"/>
  <c r="E13" i="12"/>
  <c r="C45" i="12"/>
  <c r="D14" i="14"/>
  <c r="F13" i="11"/>
  <c r="E14" i="14"/>
  <c r="D44" i="6"/>
  <c r="D45" i="11"/>
  <c r="C14" i="14"/>
  <c r="C13" i="12"/>
  <c r="C13" i="11"/>
  <c r="E45" i="11"/>
  <c r="F45" i="14"/>
  <c r="E45" i="12"/>
  <c r="E13" i="11"/>
  <c r="E45" i="14"/>
  <c r="F45" i="11"/>
  <c r="D45" i="14"/>
  <c r="D13" i="12"/>
  <c r="D13" i="11"/>
  <c r="F13" i="12"/>
  <c r="C45" i="14"/>
  <c r="F45" i="12"/>
  <c r="K44" i="6"/>
  <c r="C45" i="11"/>
  <c r="B17" i="14" l="1"/>
  <c r="A16" i="14"/>
  <c r="B48" i="14"/>
  <c r="A47" i="14"/>
  <c r="A15" i="12"/>
  <c r="B18" i="12"/>
  <c r="B48" i="12"/>
  <c r="A47" i="12"/>
  <c r="A15" i="11"/>
  <c r="B19" i="11"/>
  <c r="B48" i="11"/>
  <c r="A47" i="11"/>
  <c r="A45" i="6"/>
  <c r="B48" i="6"/>
  <c r="E46" i="14"/>
  <c r="F46" i="12"/>
  <c r="E44" i="6"/>
  <c r="D46" i="11"/>
  <c r="D15" i="14"/>
  <c r="C46" i="12"/>
  <c r="F46" i="14"/>
  <c r="D46" i="12"/>
  <c r="F15" i="14"/>
  <c r="E14" i="11"/>
  <c r="C46" i="14"/>
  <c r="E45" i="6"/>
  <c r="D14" i="12"/>
  <c r="E15" i="14"/>
  <c r="E14" i="12"/>
  <c r="C14" i="11"/>
  <c r="C15" i="14"/>
  <c r="E46" i="12"/>
  <c r="C45" i="6"/>
  <c r="F14" i="11"/>
  <c r="C46" i="11"/>
  <c r="F14" i="12"/>
  <c r="E46" i="11"/>
  <c r="F46" i="11"/>
  <c r="D46" i="14"/>
  <c r="C14" i="12"/>
  <c r="F45" i="6"/>
  <c r="D14" i="11"/>
  <c r="B18" i="14" l="1"/>
  <c r="A17" i="14"/>
  <c r="B49" i="14"/>
  <c r="A48" i="14"/>
  <c r="B19" i="12"/>
  <c r="B49" i="12"/>
  <c r="A48" i="12"/>
  <c r="A16" i="12"/>
  <c r="B20" i="11"/>
  <c r="B49" i="11"/>
  <c r="A48" i="11"/>
  <c r="A16" i="11"/>
  <c r="B49" i="6"/>
  <c r="A46" i="6"/>
  <c r="E47" i="11"/>
  <c r="C15" i="11"/>
  <c r="F16" i="14"/>
  <c r="F47" i="12"/>
  <c r="D45" i="6"/>
  <c r="F15" i="12"/>
  <c r="K45" i="6"/>
  <c r="D46" i="6"/>
  <c r="D47" i="14"/>
  <c r="D15" i="12"/>
  <c r="E46" i="6"/>
  <c r="E15" i="12"/>
  <c r="E16" i="14"/>
  <c r="C47" i="11"/>
  <c r="F47" i="14"/>
  <c r="E47" i="12"/>
  <c r="F47" i="11"/>
  <c r="C16" i="14"/>
  <c r="D47" i="11"/>
  <c r="C47" i="14"/>
  <c r="F15" i="11"/>
  <c r="D16" i="14"/>
  <c r="C47" i="12"/>
  <c r="E15" i="11"/>
  <c r="E47" i="14"/>
  <c r="D47" i="12"/>
  <c r="K46" i="6"/>
  <c r="F46" i="6"/>
  <c r="C15" i="12"/>
  <c r="C46" i="6"/>
  <c r="D15" i="11"/>
  <c r="A18" i="14" l="1"/>
  <c r="B19" i="14"/>
  <c r="B50" i="14"/>
  <c r="A49" i="14"/>
  <c r="B50" i="12"/>
  <c r="A49" i="12"/>
  <c r="A17" i="12"/>
  <c r="B20" i="12"/>
  <c r="A17" i="11"/>
  <c r="B21" i="11"/>
  <c r="B50" i="11"/>
  <c r="A49" i="11"/>
  <c r="A47" i="6"/>
  <c r="B50" i="6"/>
  <c r="E48" i="12"/>
  <c r="F17" i="14"/>
  <c r="C16" i="12"/>
  <c r="F47" i="6"/>
  <c r="D48" i="11"/>
  <c r="C48" i="11"/>
  <c r="F48" i="14"/>
  <c r="E16" i="12"/>
  <c r="D48" i="14"/>
  <c r="F48" i="12"/>
  <c r="F16" i="11"/>
  <c r="D16" i="12"/>
  <c r="E17" i="14"/>
  <c r="E48" i="11"/>
  <c r="C17" i="14"/>
  <c r="E16" i="11"/>
  <c r="C48" i="14"/>
  <c r="D48" i="12"/>
  <c r="D17" i="14"/>
  <c r="C16" i="11"/>
  <c r="E48" i="14"/>
  <c r="C48" i="12"/>
  <c r="F48" i="11"/>
  <c r="D16" i="11"/>
  <c r="F16" i="12"/>
  <c r="B51" i="14" l="1"/>
  <c r="A50" i="14"/>
  <c r="B20" i="14"/>
  <c r="A19" i="14"/>
  <c r="B21" i="12"/>
  <c r="B51" i="12"/>
  <c r="A50" i="12"/>
  <c r="A18" i="12"/>
  <c r="B22" i="11"/>
  <c r="B51" i="11"/>
  <c r="A50" i="11"/>
  <c r="A18" i="11"/>
  <c r="B51" i="6"/>
  <c r="A48" i="6"/>
  <c r="D49" i="11"/>
  <c r="E47" i="6"/>
  <c r="C48" i="6"/>
  <c r="C17" i="11"/>
  <c r="C49" i="14"/>
  <c r="E17" i="12"/>
  <c r="C18" i="14"/>
  <c r="D48" i="6"/>
  <c r="E17" i="11"/>
  <c r="D18" i="14"/>
  <c r="D49" i="12"/>
  <c r="E48" i="6"/>
  <c r="C49" i="11"/>
  <c r="E49" i="14"/>
  <c r="E49" i="11"/>
  <c r="E18" i="14"/>
  <c r="F18" i="14"/>
  <c r="D17" i="12"/>
  <c r="F49" i="11"/>
  <c r="F49" i="14"/>
  <c r="C17" i="12"/>
  <c r="K48" i="6"/>
  <c r="F17" i="11"/>
  <c r="F48" i="6"/>
  <c r="D49" i="14"/>
  <c r="E49" i="12"/>
  <c r="K47" i="6"/>
  <c r="D17" i="11"/>
  <c r="C49" i="12"/>
  <c r="C47" i="6"/>
  <c r="F17" i="12"/>
  <c r="D47" i="6"/>
  <c r="F49" i="12"/>
  <c r="B52" i="14" l="1"/>
  <c r="A51" i="14"/>
  <c r="B21" i="14"/>
  <c r="A20" i="14"/>
  <c r="B52" i="12"/>
  <c r="A51" i="12"/>
  <c r="A19" i="12"/>
  <c r="B22" i="12"/>
  <c r="B52" i="11"/>
  <c r="A51" i="11"/>
  <c r="A19" i="11"/>
  <c r="B23" i="11"/>
  <c r="A49" i="6"/>
  <c r="B52" i="6"/>
  <c r="D18" i="11"/>
  <c r="F19" i="14"/>
  <c r="E50" i="11"/>
  <c r="C50" i="11"/>
  <c r="D50" i="11"/>
  <c r="E18" i="12"/>
  <c r="F18" i="11"/>
  <c r="E50" i="14"/>
  <c r="C18" i="12"/>
  <c r="K49" i="6"/>
  <c r="E19" i="14"/>
  <c r="F50" i="12"/>
  <c r="C49" i="6"/>
  <c r="D50" i="12"/>
  <c r="D50" i="14"/>
  <c r="F18" i="12"/>
  <c r="D49" i="6"/>
  <c r="F50" i="14"/>
  <c r="E49" i="6"/>
  <c r="C19" i="14"/>
  <c r="C50" i="12"/>
  <c r="F49" i="6"/>
  <c r="C18" i="11"/>
  <c r="E50" i="12"/>
  <c r="D18" i="12"/>
  <c r="D19" i="14"/>
  <c r="C50" i="14"/>
  <c r="E18" i="11"/>
  <c r="F50" i="11"/>
  <c r="B22" i="14" l="1"/>
  <c r="A21" i="14"/>
  <c r="B53" i="14"/>
  <c r="A52" i="14"/>
  <c r="A20" i="12"/>
  <c r="B23" i="12"/>
  <c r="A52" i="12"/>
  <c r="B53" i="12"/>
  <c r="B24" i="11"/>
  <c r="B53" i="11"/>
  <c r="A52" i="11"/>
  <c r="A20" i="11"/>
  <c r="B53" i="6"/>
  <c r="A50" i="6"/>
  <c r="E51" i="14"/>
  <c r="C51" i="12"/>
  <c r="F51" i="14"/>
  <c r="D51" i="11"/>
  <c r="D19" i="12"/>
  <c r="F19" i="11"/>
  <c r="E51" i="11"/>
  <c r="F20" i="14"/>
  <c r="F51" i="12"/>
  <c r="F50" i="6"/>
  <c r="E19" i="11"/>
  <c r="C19" i="12"/>
  <c r="D50" i="6"/>
  <c r="C51" i="11"/>
  <c r="F19" i="12"/>
  <c r="C51" i="14"/>
  <c r="D19" i="11"/>
  <c r="E20" i="14"/>
  <c r="C20" i="14"/>
  <c r="D51" i="12"/>
  <c r="D20" i="14"/>
  <c r="D51" i="14"/>
  <c r="C19" i="11"/>
  <c r="E19" i="12"/>
  <c r="K50" i="6"/>
  <c r="E51" i="12"/>
  <c r="F51" i="11"/>
  <c r="C50" i="6"/>
  <c r="B54" i="14" l="1"/>
  <c r="A53" i="14"/>
  <c r="B23" i="14"/>
  <c r="A22" i="14"/>
  <c r="B54" i="12"/>
  <c r="A53" i="12"/>
  <c r="A21" i="12"/>
  <c r="B24" i="12"/>
  <c r="B25" i="11"/>
  <c r="B54" i="11"/>
  <c r="A53" i="11"/>
  <c r="A21" i="11"/>
  <c r="A51" i="6"/>
  <c r="B54" i="6"/>
  <c r="D21" i="14"/>
  <c r="C20" i="11"/>
  <c r="F20" i="11"/>
  <c r="F52" i="14"/>
  <c r="D20" i="12"/>
  <c r="F21" i="14"/>
  <c r="E20" i="12"/>
  <c r="D52" i="14"/>
  <c r="D52" i="12"/>
  <c r="E50" i="6"/>
  <c r="C52" i="12"/>
  <c r="F51" i="6"/>
  <c r="C21" i="14"/>
  <c r="F52" i="12"/>
  <c r="C52" i="11"/>
  <c r="K51" i="6"/>
  <c r="D20" i="11"/>
  <c r="C52" i="14"/>
  <c r="F20" i="12"/>
  <c r="D51" i="6"/>
  <c r="D52" i="11"/>
  <c r="E20" i="11"/>
  <c r="F52" i="11"/>
  <c r="E52" i="14"/>
  <c r="E52" i="12"/>
  <c r="E21" i="14"/>
  <c r="C51" i="6"/>
  <c r="C20" i="12"/>
  <c r="E52" i="11"/>
  <c r="B55" i="14" l="1"/>
  <c r="A54" i="14"/>
  <c r="B24" i="14"/>
  <c r="A23" i="14"/>
  <c r="B25" i="12"/>
  <c r="A22" i="12"/>
  <c r="B55" i="12"/>
  <c r="A54" i="12"/>
  <c r="B55" i="11"/>
  <c r="A54" i="11"/>
  <c r="A22" i="11"/>
  <c r="B26" i="11"/>
  <c r="B55" i="6"/>
  <c r="A52" i="6"/>
  <c r="D53" i="14"/>
  <c r="E22" i="14"/>
  <c r="E53" i="12"/>
  <c r="F52" i="6"/>
  <c r="E53" i="11"/>
  <c r="E53" i="14"/>
  <c r="F21" i="12"/>
  <c r="C52" i="6"/>
  <c r="E51" i="6"/>
  <c r="C22" i="14"/>
  <c r="D21" i="12"/>
  <c r="D52" i="6"/>
  <c r="C53" i="11"/>
  <c r="D53" i="12"/>
  <c r="D53" i="11"/>
  <c r="F22" i="14"/>
  <c r="C53" i="12"/>
  <c r="D22" i="14"/>
  <c r="C53" i="14"/>
  <c r="C21" i="11"/>
  <c r="E21" i="12"/>
  <c r="K52" i="6"/>
  <c r="C21" i="12"/>
  <c r="E21" i="11"/>
  <c r="F21" i="11"/>
  <c r="F53" i="12"/>
  <c r="F53" i="14"/>
  <c r="F53" i="11"/>
  <c r="D21" i="11"/>
  <c r="B56" i="14" l="1"/>
  <c r="A55" i="14"/>
  <c r="A24" i="14"/>
  <c r="B25" i="14"/>
  <c r="B56" i="12"/>
  <c r="A55" i="12"/>
  <c r="A23" i="12"/>
  <c r="B26" i="12"/>
  <c r="A23" i="11"/>
  <c r="B27" i="11"/>
  <c r="B56" i="11"/>
  <c r="A55" i="11"/>
  <c r="A53" i="6"/>
  <c r="B56" i="6"/>
  <c r="C22" i="12"/>
  <c r="D54" i="12"/>
  <c r="F54" i="11"/>
  <c r="E23" i="14"/>
  <c r="C54" i="11"/>
  <c r="E22" i="12"/>
  <c r="F23" i="14"/>
  <c r="C54" i="12"/>
  <c r="F53" i="6"/>
  <c r="F54" i="12"/>
  <c r="D23" i="14"/>
  <c r="E54" i="11"/>
  <c r="D22" i="12"/>
  <c r="D54" i="14"/>
  <c r="E54" i="14"/>
  <c r="D54" i="11"/>
  <c r="E54" i="12"/>
  <c r="F54" i="14"/>
  <c r="F22" i="12"/>
  <c r="F22" i="11"/>
  <c r="D22" i="11"/>
  <c r="C22" i="11"/>
  <c r="E22" i="11"/>
  <c r="E52" i="6"/>
  <c r="C23" i="14"/>
  <c r="C53" i="6"/>
  <c r="C54" i="14"/>
  <c r="E53" i="6"/>
  <c r="B57" i="14" l="1"/>
  <c r="A56" i="14"/>
  <c r="B26" i="14"/>
  <c r="A25" i="14"/>
  <c r="B27" i="12"/>
  <c r="B57" i="12"/>
  <c r="A56" i="12"/>
  <c r="A24" i="12"/>
  <c r="B28" i="11"/>
  <c r="B57" i="11"/>
  <c r="A56" i="11"/>
  <c r="A24" i="11"/>
  <c r="B57" i="6"/>
  <c r="A54" i="6"/>
  <c r="F23" i="12"/>
  <c r="F55" i="14"/>
  <c r="C23" i="11"/>
  <c r="E55" i="14"/>
  <c r="F55" i="12"/>
  <c r="K53" i="6"/>
  <c r="F55" i="11"/>
  <c r="D24" i="14"/>
  <c r="E23" i="12"/>
  <c r="D53" i="6"/>
  <c r="E24" i="14"/>
  <c r="F23" i="11"/>
  <c r="F24" i="14"/>
  <c r="E55" i="12"/>
  <c r="D54" i="6"/>
  <c r="D55" i="12"/>
  <c r="E23" i="11"/>
  <c r="D55" i="11"/>
  <c r="E54" i="6"/>
  <c r="D55" i="14"/>
  <c r="K55" i="12"/>
  <c r="K54" i="6"/>
  <c r="D23" i="11"/>
  <c r="C55" i="14"/>
  <c r="D23" i="12"/>
  <c r="C54" i="6"/>
  <c r="E55" i="11"/>
  <c r="C55" i="12"/>
  <c r="C23" i="12"/>
  <c r="C24" i="14"/>
  <c r="K55" i="11"/>
  <c r="K55" i="14"/>
  <c r="F54" i="6"/>
  <c r="C55" i="11"/>
  <c r="B27" i="14" l="1"/>
  <c r="A26" i="14"/>
  <c r="B58" i="14"/>
  <c r="A57" i="14"/>
  <c r="B58" i="12"/>
  <c r="A57" i="12"/>
  <c r="A25" i="12"/>
  <c r="B28" i="12"/>
  <c r="B29" i="11"/>
  <c r="B58" i="11"/>
  <c r="A57" i="11"/>
  <c r="A25" i="11"/>
  <c r="A55" i="6"/>
  <c r="B58" i="6"/>
  <c r="K56" i="11"/>
  <c r="E55" i="6"/>
  <c r="C24" i="12"/>
  <c r="D55" i="6"/>
  <c r="C56" i="11"/>
  <c r="F25" i="14"/>
  <c r="E56" i="12"/>
  <c r="C55" i="6"/>
  <c r="C24" i="11"/>
  <c r="D24" i="11"/>
  <c r="F56" i="14"/>
  <c r="F24" i="11"/>
  <c r="C56" i="14"/>
  <c r="F56" i="11"/>
  <c r="C56" i="12"/>
  <c r="D56" i="12"/>
  <c r="C25" i="14"/>
  <c r="F55" i="6"/>
  <c r="E56" i="14"/>
  <c r="F24" i="12"/>
  <c r="E24" i="11"/>
  <c r="K56" i="14"/>
  <c r="E56" i="11"/>
  <c r="D56" i="11"/>
  <c r="D25" i="14"/>
  <c r="D56" i="14"/>
  <c r="K56" i="12"/>
  <c r="K55" i="6"/>
  <c r="D24" i="12"/>
  <c r="E25" i="14"/>
  <c r="F56" i="12"/>
  <c r="E24" i="12"/>
  <c r="A27" i="14" l="1"/>
  <c r="B28" i="14"/>
  <c r="B59" i="14"/>
  <c r="A58" i="14"/>
  <c r="B29" i="12"/>
  <c r="B59" i="12"/>
  <c r="A58" i="12"/>
  <c r="A26" i="12"/>
  <c r="B59" i="11"/>
  <c r="A58" i="11"/>
  <c r="A26" i="11"/>
  <c r="B30" i="11"/>
  <c r="B59" i="6"/>
  <c r="A56" i="6"/>
  <c r="F57" i="11"/>
  <c r="E57" i="14"/>
  <c r="E25" i="11"/>
  <c r="D57" i="14"/>
  <c r="C57" i="11"/>
  <c r="D25" i="11"/>
  <c r="C25" i="11"/>
  <c r="D26" i="14"/>
  <c r="C25" i="12"/>
  <c r="F56" i="6"/>
  <c r="E57" i="12"/>
  <c r="F26" i="14"/>
  <c r="K57" i="12"/>
  <c r="E57" i="11"/>
  <c r="F25" i="11"/>
  <c r="E25" i="12"/>
  <c r="F57" i="14"/>
  <c r="F57" i="12"/>
  <c r="E26" i="14"/>
  <c r="D57" i="11"/>
  <c r="D57" i="12"/>
  <c r="K57" i="14"/>
  <c r="D25" i="12"/>
  <c r="K56" i="6"/>
  <c r="C57" i="14"/>
  <c r="K57" i="11"/>
  <c r="F25" i="12"/>
  <c r="D56" i="6"/>
  <c r="C57" i="12"/>
  <c r="C26" i="14"/>
  <c r="C56" i="6"/>
  <c r="B60" i="14" l="1"/>
  <c r="A59" i="14"/>
  <c r="A28" i="14"/>
  <c r="B29" i="14"/>
  <c r="B30" i="12"/>
  <c r="B60" i="12"/>
  <c r="A59" i="12"/>
  <c r="A27" i="12"/>
  <c r="B31" i="11"/>
  <c r="A30" i="11"/>
  <c r="A59" i="11"/>
  <c r="B60" i="11"/>
  <c r="A27" i="11"/>
  <c r="A57" i="6"/>
  <c r="B60" i="6"/>
  <c r="K58" i="11"/>
  <c r="C58" i="14"/>
  <c r="F26" i="11"/>
  <c r="C26" i="11"/>
  <c r="D58" i="12"/>
  <c r="C57" i="6"/>
  <c r="D58" i="14"/>
  <c r="D26" i="11"/>
  <c r="F27" i="14"/>
  <c r="F58" i="14"/>
  <c r="F58" i="11"/>
  <c r="E58" i="11"/>
  <c r="E58" i="14"/>
  <c r="E58" i="12"/>
  <c r="D58" i="11"/>
  <c r="F26" i="12"/>
  <c r="D26" i="12"/>
  <c r="C27" i="14"/>
  <c r="C58" i="12"/>
  <c r="E57" i="6"/>
  <c r="F57" i="6"/>
  <c r="F58" i="12"/>
  <c r="E26" i="12"/>
  <c r="E56" i="6"/>
  <c r="C26" i="12"/>
  <c r="E26" i="11"/>
  <c r="K58" i="14"/>
  <c r="K58" i="12"/>
  <c r="D27" i="14"/>
  <c r="E27" i="14"/>
  <c r="C58" i="11"/>
  <c r="B30" i="14" l="1"/>
  <c r="A29" i="14"/>
  <c r="A60" i="14"/>
  <c r="B61" i="14"/>
  <c r="B31" i="12"/>
  <c r="A30" i="12"/>
  <c r="A60" i="12"/>
  <c r="B61" i="12"/>
  <c r="A28" i="12"/>
  <c r="A31" i="11"/>
  <c r="B32" i="11"/>
  <c r="B61" i="11"/>
  <c r="A60" i="11"/>
  <c r="A28" i="11"/>
  <c r="B61" i="6"/>
  <c r="A58" i="6"/>
  <c r="D59" i="11"/>
  <c r="D59" i="12"/>
  <c r="C28" i="14"/>
  <c r="E59" i="12"/>
  <c r="E59" i="11"/>
  <c r="E27" i="12"/>
  <c r="D27" i="11"/>
  <c r="F28" i="14"/>
  <c r="C59" i="12"/>
  <c r="F30" i="11"/>
  <c r="C30" i="11"/>
  <c r="K58" i="6"/>
  <c r="E28" i="14"/>
  <c r="D59" i="14"/>
  <c r="D27" i="12"/>
  <c r="D57" i="6"/>
  <c r="F59" i="11"/>
  <c r="F58" i="6"/>
  <c r="F59" i="12"/>
  <c r="C58" i="6"/>
  <c r="K59" i="12"/>
  <c r="K30" i="11"/>
  <c r="E27" i="11"/>
  <c r="D30" i="11"/>
  <c r="E58" i="6"/>
  <c r="K59" i="11"/>
  <c r="K57" i="6"/>
  <c r="D28" i="14"/>
  <c r="C27" i="12"/>
  <c r="D58" i="6"/>
  <c r="K59" i="14"/>
  <c r="E30" i="11"/>
  <c r="E59" i="14"/>
  <c r="F27" i="12"/>
  <c r="C59" i="11"/>
  <c r="C59" i="14"/>
  <c r="C27" i="11"/>
  <c r="F59" i="14"/>
  <c r="F27" i="11"/>
  <c r="B62" i="14" l="1"/>
  <c r="A61" i="14"/>
  <c r="A30" i="14"/>
  <c r="B31" i="14"/>
  <c r="B62" i="12"/>
  <c r="A61" i="12"/>
  <c r="A29" i="12"/>
  <c r="B32" i="12"/>
  <c r="A31" i="12"/>
  <c r="A29" i="11"/>
  <c r="B62" i="11"/>
  <c r="A61" i="11"/>
  <c r="A32" i="11"/>
  <c r="B33" i="11"/>
  <c r="A59" i="6"/>
  <c r="B62" i="6"/>
  <c r="K31" i="11"/>
  <c r="K30" i="12"/>
  <c r="F59" i="6"/>
  <c r="F60" i="12"/>
  <c r="K60" i="14"/>
  <c r="C28" i="12"/>
  <c r="E29" i="14"/>
  <c r="C30" i="12"/>
  <c r="D60" i="11"/>
  <c r="C60" i="14"/>
  <c r="D60" i="12"/>
  <c r="E28" i="11"/>
  <c r="E60" i="14"/>
  <c r="F30" i="12"/>
  <c r="D31" i="11"/>
  <c r="E59" i="6"/>
  <c r="C60" i="12"/>
  <c r="F60" i="14"/>
  <c r="F31" i="11"/>
  <c r="E30" i="12"/>
  <c r="C28" i="11"/>
  <c r="F29" i="14"/>
  <c r="D59" i="6"/>
  <c r="E31" i="11"/>
  <c r="D60" i="14"/>
  <c r="F28" i="12"/>
  <c r="F60" i="11"/>
  <c r="D29" i="14"/>
  <c r="D28" i="11"/>
  <c r="C31" i="11"/>
  <c r="D30" i="12"/>
  <c r="E60" i="11"/>
  <c r="K59" i="6"/>
  <c r="E28" i="12"/>
  <c r="K60" i="11"/>
  <c r="F28" i="11"/>
  <c r="E60" i="12"/>
  <c r="C29" i="14"/>
  <c r="C60" i="11"/>
  <c r="C59" i="6"/>
  <c r="K60" i="12"/>
  <c r="D28" i="12"/>
  <c r="A31" i="14" l="1"/>
  <c r="B32" i="14"/>
  <c r="B63" i="14"/>
  <c r="A62" i="14"/>
  <c r="B63" i="12"/>
  <c r="A62" i="12"/>
  <c r="A32" i="12"/>
  <c r="B33" i="12"/>
  <c r="B63" i="11"/>
  <c r="A62" i="11"/>
  <c r="B34" i="11"/>
  <c r="A33" i="11"/>
  <c r="B63" i="6"/>
  <c r="A62" i="6"/>
  <c r="A60" i="6"/>
  <c r="C61" i="14"/>
  <c r="D61" i="14"/>
  <c r="K61" i="11"/>
  <c r="D30" i="14"/>
  <c r="E30" i="14"/>
  <c r="C61" i="12"/>
  <c r="E62" i="6"/>
  <c r="K61" i="12"/>
  <c r="F61" i="11"/>
  <c r="C30" i="14"/>
  <c r="C29" i="12"/>
  <c r="D29" i="11"/>
  <c r="C29" i="11"/>
  <c r="K31" i="12"/>
  <c r="F30" i="14"/>
  <c r="K30" i="14"/>
  <c r="F31" i="12"/>
  <c r="K32" i="11"/>
  <c r="F60" i="6"/>
  <c r="F29" i="12"/>
  <c r="C61" i="11"/>
  <c r="F61" i="14"/>
  <c r="E29" i="12"/>
  <c r="F62" i="6"/>
  <c r="D29" i="12"/>
  <c r="E32" i="11"/>
  <c r="F32" i="11"/>
  <c r="C31" i="12"/>
  <c r="C32" i="11"/>
  <c r="K61" i="14"/>
  <c r="E61" i="11"/>
  <c r="E60" i="6"/>
  <c r="E31" i="12"/>
  <c r="D31" i="12"/>
  <c r="C62" i="6"/>
  <c r="D32" i="11"/>
  <c r="F61" i="12"/>
  <c r="D61" i="11"/>
  <c r="E61" i="12"/>
  <c r="E61" i="14"/>
  <c r="E29" i="11"/>
  <c r="D61" i="12"/>
  <c r="F29" i="11"/>
  <c r="B33" i="14" l="1"/>
  <c r="A32" i="14"/>
  <c r="B64" i="14"/>
  <c r="A63" i="14"/>
  <c r="B34" i="12"/>
  <c r="A33" i="12"/>
  <c r="B64" i="12"/>
  <c r="A63" i="12"/>
  <c r="B35" i="11"/>
  <c r="A34" i="11"/>
  <c r="B64" i="11"/>
  <c r="A63" i="11"/>
  <c r="A61" i="6"/>
  <c r="B64" i="6"/>
  <c r="A63" i="6"/>
  <c r="F62" i="12"/>
  <c r="E32" i="12"/>
  <c r="D60" i="6"/>
  <c r="K60" i="6"/>
  <c r="D33" i="11"/>
  <c r="E31" i="14"/>
  <c r="D62" i="12"/>
  <c r="D62" i="11"/>
  <c r="F62" i="14"/>
  <c r="K62" i="11"/>
  <c r="C63" i="6"/>
  <c r="C60" i="6"/>
  <c r="C62" i="11"/>
  <c r="K62" i="6"/>
  <c r="F32" i="12"/>
  <c r="K31" i="14"/>
  <c r="K33" i="11"/>
  <c r="D62" i="14"/>
  <c r="C32" i="12"/>
  <c r="F63" i="6"/>
  <c r="C31" i="14"/>
  <c r="E63" i="6"/>
  <c r="D32" i="12"/>
  <c r="C62" i="14"/>
  <c r="E62" i="11"/>
  <c r="D62" i="6"/>
  <c r="K32" i="12"/>
  <c r="K63" i="6"/>
  <c r="K62" i="12"/>
  <c r="D63" i="6"/>
  <c r="E62" i="14"/>
  <c r="F33" i="11"/>
  <c r="D31" i="14"/>
  <c r="C62" i="12"/>
  <c r="F62" i="11"/>
  <c r="F31" i="14"/>
  <c r="E33" i="11"/>
  <c r="E62" i="12"/>
  <c r="K62" i="14"/>
  <c r="C33" i="11"/>
  <c r="E61" i="6"/>
  <c r="F61" i="6"/>
  <c r="B34" i="14" l="1"/>
  <c r="A33" i="14"/>
  <c r="B65" i="14"/>
  <c r="A64" i="14"/>
  <c r="B35" i="12"/>
  <c r="A34" i="12"/>
  <c r="B65" i="12"/>
  <c r="A64" i="12"/>
  <c r="B65" i="11"/>
  <c r="A64" i="11"/>
  <c r="A35" i="11"/>
  <c r="B36" i="11"/>
  <c r="A36" i="11" s="1"/>
  <c r="B65" i="6"/>
  <c r="A64" i="6"/>
  <c r="D64" i="6"/>
  <c r="C34" i="11"/>
  <c r="C33" i="12"/>
  <c r="E64" i="6"/>
  <c r="K34" i="11"/>
  <c r="C63" i="14"/>
  <c r="E34" i="11"/>
  <c r="C32" i="14"/>
  <c r="D63" i="11"/>
  <c r="E32" i="14"/>
  <c r="F34" i="11"/>
  <c r="D63" i="14"/>
  <c r="D34" i="11"/>
  <c r="E63" i="12"/>
  <c r="F63" i="14"/>
  <c r="C63" i="12"/>
  <c r="E63" i="11"/>
  <c r="C64" i="6"/>
  <c r="E33" i="12"/>
  <c r="K32" i="14"/>
  <c r="F33" i="12"/>
  <c r="F63" i="11"/>
  <c r="D61" i="6"/>
  <c r="C63" i="11"/>
  <c r="K63" i="14"/>
  <c r="F63" i="12"/>
  <c r="D32" i="14"/>
  <c r="K63" i="11"/>
  <c r="F32" i="14"/>
  <c r="K33" i="12"/>
  <c r="K64" i="6"/>
  <c r="D33" i="12"/>
  <c r="E63" i="14"/>
  <c r="F64" i="6"/>
  <c r="K63" i="12"/>
  <c r="C61" i="6"/>
  <c r="D63" i="12"/>
  <c r="K61" i="6"/>
  <c r="B66" i="14" l="1"/>
  <c r="A65" i="14"/>
  <c r="A34" i="14"/>
  <c r="B35" i="14"/>
  <c r="B66" i="12"/>
  <c r="A65" i="12"/>
  <c r="A35" i="12"/>
  <c r="B36" i="12"/>
  <c r="A36" i="12" s="1"/>
  <c r="B66" i="11"/>
  <c r="A65" i="11"/>
  <c r="B66" i="6"/>
  <c r="A65" i="6"/>
  <c r="F33" i="14"/>
  <c r="D64" i="14"/>
  <c r="F34" i="12"/>
  <c r="E36" i="11"/>
  <c r="F64" i="11"/>
  <c r="C64" i="12"/>
  <c r="E64" i="12"/>
  <c r="K64" i="11"/>
  <c r="F64" i="12"/>
  <c r="F64" i="14"/>
  <c r="K65" i="6"/>
  <c r="K64" i="12"/>
  <c r="C36" i="11"/>
  <c r="E34" i="12"/>
  <c r="D33" i="14"/>
  <c r="K36" i="11"/>
  <c r="D36" i="11"/>
  <c r="C33" i="14"/>
  <c r="C64" i="11"/>
  <c r="D35" i="11"/>
  <c r="K35" i="11"/>
  <c r="F65" i="6"/>
  <c r="C34" i="12"/>
  <c r="K33" i="14"/>
  <c r="D64" i="11"/>
  <c r="F35" i="11"/>
  <c r="D34" i="12"/>
  <c r="E64" i="14"/>
  <c r="F36" i="11"/>
  <c r="C64" i="14"/>
  <c r="E35" i="11"/>
  <c r="D64" i="12"/>
  <c r="E33" i="14"/>
  <c r="K34" i="12"/>
  <c r="E64" i="11"/>
  <c r="K64" i="14"/>
  <c r="C35" i="11"/>
  <c r="B36" i="14" l="1"/>
  <c r="A36" i="14" s="1"/>
  <c r="A35" i="14"/>
  <c r="B67" i="14"/>
  <c r="A66" i="14"/>
  <c r="B67" i="12"/>
  <c r="A66" i="12"/>
  <c r="B67" i="11"/>
  <c r="A66" i="11"/>
  <c r="B67" i="6"/>
  <c r="A66" i="6"/>
  <c r="C36" i="12"/>
  <c r="D65" i="14"/>
  <c r="K65" i="14"/>
  <c r="F35" i="12"/>
  <c r="F34" i="14"/>
  <c r="D65" i="11"/>
  <c r="K65" i="12"/>
  <c r="E65" i="14"/>
  <c r="K36" i="12"/>
  <c r="F65" i="11"/>
  <c r="D65" i="6"/>
  <c r="D65" i="12"/>
  <c r="D34" i="14"/>
  <c r="D35" i="12"/>
  <c r="C65" i="11"/>
  <c r="E65" i="6"/>
  <c r="E65" i="12"/>
  <c r="K34" i="14"/>
  <c r="E35" i="12"/>
  <c r="D66" i="6"/>
  <c r="C34" i="14"/>
  <c r="E65" i="11"/>
  <c r="C65" i="14"/>
  <c r="K35" i="12"/>
  <c r="C66" i="6"/>
  <c r="E36" i="12"/>
  <c r="F65" i="14"/>
  <c r="K65" i="11"/>
  <c r="C35" i="12"/>
  <c r="C65" i="6"/>
  <c r="K66" i="6"/>
  <c r="F66" i="6"/>
  <c r="F65" i="12"/>
  <c r="E66" i="6"/>
  <c r="D36" i="12"/>
  <c r="E34" i="14"/>
  <c r="F36" i="12"/>
  <c r="C65" i="12"/>
  <c r="B68" i="14" l="1"/>
  <c r="A68" i="14" s="1"/>
  <c r="A67" i="14"/>
  <c r="B68" i="12"/>
  <c r="A68" i="12" s="1"/>
  <c r="A67" i="12"/>
  <c r="B68" i="11"/>
  <c r="A68" i="11" s="1"/>
  <c r="A67" i="11"/>
  <c r="B68" i="6"/>
  <c r="A68" i="6" s="1"/>
  <c r="A67" i="6"/>
  <c r="B9" i="6"/>
  <c r="B10" i="6" s="1"/>
  <c r="C66" i="14"/>
  <c r="K66" i="12"/>
  <c r="K36" i="14"/>
  <c r="C68" i="6"/>
  <c r="E35" i="14"/>
  <c r="F66" i="12"/>
  <c r="E66" i="11"/>
  <c r="K66" i="14"/>
  <c r="D66" i="11"/>
  <c r="F36" i="14"/>
  <c r="E66" i="12"/>
  <c r="D35" i="14"/>
  <c r="K66" i="11"/>
  <c r="E36" i="14"/>
  <c r="C66" i="11"/>
  <c r="K35" i="14"/>
  <c r="D67" i="6"/>
  <c r="F66" i="14"/>
  <c r="F67" i="6"/>
  <c r="F35" i="14"/>
  <c r="E67" i="6"/>
  <c r="E66" i="14"/>
  <c r="F66" i="11"/>
  <c r="D66" i="14"/>
  <c r="D36" i="14"/>
  <c r="D66" i="12"/>
  <c r="C35" i="14"/>
  <c r="C36" i="14"/>
  <c r="C66" i="12"/>
  <c r="B11" i="6" l="1"/>
  <c r="A8" i="6"/>
  <c r="L5" i="6"/>
  <c r="N37" i="6" s="1"/>
  <c r="L37" i="6" s="1"/>
  <c r="F37" i="6" s="1"/>
  <c r="F67" i="12"/>
  <c r="E67" i="12"/>
  <c r="F68" i="6"/>
  <c r="F68" i="14"/>
  <c r="D8" i="6"/>
  <c r="D68" i="11"/>
  <c r="E68" i="14"/>
  <c r="C68" i="11"/>
  <c r="F67" i="14"/>
  <c r="K68" i="6"/>
  <c r="E68" i="11"/>
  <c r="D68" i="14"/>
  <c r="F68" i="12"/>
  <c r="C67" i="6"/>
  <c r="C67" i="12"/>
  <c r="D67" i="14"/>
  <c r="C8" i="6"/>
  <c r="E68" i="12"/>
  <c r="D67" i="11"/>
  <c r="E67" i="14"/>
  <c r="F8" i="6"/>
  <c r="E8" i="6"/>
  <c r="K68" i="14"/>
  <c r="C67" i="11"/>
  <c r="K67" i="6"/>
  <c r="K68" i="11"/>
  <c r="K67" i="12"/>
  <c r="C68" i="14"/>
  <c r="D68" i="12"/>
  <c r="K8" i="6"/>
  <c r="C67" i="14"/>
  <c r="K5" i="6"/>
  <c r="K68" i="12"/>
  <c r="F67" i="11"/>
  <c r="D68" i="6"/>
  <c r="F68" i="11"/>
  <c r="D67" i="12"/>
  <c r="K67" i="14"/>
  <c r="K67" i="11"/>
  <c r="E68" i="6"/>
  <c r="E67" i="11"/>
  <c r="C68" i="12"/>
  <c r="A9" i="6" l="1"/>
  <c r="B12" i="6"/>
  <c r="F5" i="6"/>
  <c r="K9" i="6"/>
  <c r="K4" i="6"/>
  <c r="G4" i="6"/>
  <c r="K3" i="6"/>
  <c r="G3" i="6"/>
  <c r="O2" i="6"/>
  <c r="N2" i="6"/>
  <c r="C9" i="6"/>
  <c r="D9" i="6"/>
  <c r="E9" i="6"/>
  <c r="F9" i="6"/>
  <c r="B37" i="6" l="1"/>
  <c r="B5" i="6"/>
  <c r="B13" i="6"/>
  <c r="A10" i="6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5" i="5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8" i="1"/>
  <c r="R3" i="1"/>
  <c r="G2" i="1"/>
  <c r="U206" i="1"/>
  <c r="V206" i="1"/>
  <c r="W206" i="1"/>
  <c r="U207" i="1"/>
  <c r="V207" i="1"/>
  <c r="W207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11" i="1"/>
  <c r="U9" i="1"/>
  <c r="U10" i="1"/>
  <c r="U8" i="1"/>
  <c r="C10" i="6"/>
  <c r="D10" i="6"/>
  <c r="K10" i="6"/>
  <c r="F10" i="6"/>
  <c r="E10" i="6"/>
  <c r="S44" i="10" l="1"/>
  <c r="S44" i="9"/>
  <c r="S44" i="7"/>
  <c r="S42" i="10"/>
  <c r="S42" i="9"/>
  <c r="S42" i="7"/>
  <c r="S38" i="10"/>
  <c r="S38" i="9"/>
  <c r="S38" i="7"/>
  <c r="S30" i="10"/>
  <c r="S30" i="9"/>
  <c r="S30" i="7"/>
  <c r="S22" i="10"/>
  <c r="S22" i="9"/>
  <c r="S22" i="7"/>
  <c r="S14" i="10"/>
  <c r="S14" i="9"/>
  <c r="S14" i="7"/>
  <c r="S34" i="10"/>
  <c r="S34" i="9"/>
  <c r="S34" i="7"/>
  <c r="S26" i="10"/>
  <c r="S26" i="9"/>
  <c r="S26" i="7"/>
  <c r="S18" i="10"/>
  <c r="S18" i="9"/>
  <c r="S18" i="7"/>
  <c r="S10" i="10"/>
  <c r="S10" i="9"/>
  <c r="S10" i="7"/>
  <c r="S40" i="10"/>
  <c r="S40" i="9"/>
  <c r="S40" i="7"/>
  <c r="S36" i="10"/>
  <c r="S36" i="9"/>
  <c r="S36" i="7"/>
  <c r="S32" i="10"/>
  <c r="S32" i="9"/>
  <c r="S32" i="7"/>
  <c r="S28" i="10"/>
  <c r="S28" i="9"/>
  <c r="S28" i="7"/>
  <c r="S24" i="10"/>
  <c r="S24" i="9"/>
  <c r="S24" i="7"/>
  <c r="S20" i="10"/>
  <c r="S20" i="9"/>
  <c r="S20" i="7"/>
  <c r="S16" i="10"/>
  <c r="S16" i="9"/>
  <c r="S16" i="7"/>
  <c r="S12" i="10"/>
  <c r="S12" i="9"/>
  <c r="S12" i="7"/>
  <c r="S43" i="10"/>
  <c r="S43" i="9"/>
  <c r="S43" i="7"/>
  <c r="S39" i="10"/>
  <c r="S39" i="9"/>
  <c r="S39" i="7"/>
  <c r="S35" i="10"/>
  <c r="S35" i="9"/>
  <c r="S35" i="7"/>
  <c r="S31" i="10"/>
  <c r="S31" i="9"/>
  <c r="S31" i="7"/>
  <c r="S27" i="10"/>
  <c r="S27" i="9"/>
  <c r="S27" i="7"/>
  <c r="S23" i="10"/>
  <c r="S23" i="9"/>
  <c r="S23" i="7"/>
  <c r="S19" i="10"/>
  <c r="S19" i="9"/>
  <c r="S19" i="7"/>
  <c r="S15" i="10"/>
  <c r="S15" i="9"/>
  <c r="S15" i="7"/>
  <c r="S11" i="10"/>
  <c r="S11" i="9"/>
  <c r="S11" i="7"/>
  <c r="S8" i="10"/>
  <c r="S8" i="9"/>
  <c r="S8" i="8"/>
  <c r="S8" i="7"/>
  <c r="S41" i="10"/>
  <c r="S41" i="9"/>
  <c r="S41" i="7"/>
  <c r="S37" i="10"/>
  <c r="S37" i="9"/>
  <c r="S37" i="7"/>
  <c r="S33" i="10"/>
  <c r="S33" i="9"/>
  <c r="S33" i="7"/>
  <c r="S29" i="10"/>
  <c r="S29" i="9"/>
  <c r="S29" i="7"/>
  <c r="S25" i="10"/>
  <c r="S25" i="9"/>
  <c r="S25" i="7"/>
  <c r="S21" i="10"/>
  <c r="S21" i="9"/>
  <c r="S21" i="7"/>
  <c r="S17" i="10"/>
  <c r="S17" i="9"/>
  <c r="S17" i="7"/>
  <c r="S13" i="10"/>
  <c r="S13" i="9"/>
  <c r="S13" i="7"/>
  <c r="S9" i="10"/>
  <c r="S9" i="9"/>
  <c r="S9" i="7"/>
  <c r="A11" i="6"/>
  <c r="B14" i="6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8" i="1"/>
  <c r="Q215" i="1"/>
  <c r="K54" i="12"/>
  <c r="K54" i="11"/>
  <c r="K54" i="14"/>
  <c r="K40" i="12"/>
  <c r="K46" i="12"/>
  <c r="K49" i="11"/>
  <c r="K29" i="11"/>
  <c r="K40" i="11"/>
  <c r="K20" i="11"/>
  <c r="K8" i="14"/>
  <c r="K46" i="14"/>
  <c r="K25" i="12"/>
  <c r="K11" i="6"/>
  <c r="K22" i="12"/>
  <c r="K18" i="12"/>
  <c r="K42" i="12"/>
  <c r="K16" i="12"/>
  <c r="K45" i="11"/>
  <c r="K19" i="11"/>
  <c r="K51" i="11"/>
  <c r="K25" i="11"/>
  <c r="K9" i="11"/>
  <c r="K22" i="11"/>
  <c r="K18" i="11"/>
  <c r="K42" i="11"/>
  <c r="K16" i="11"/>
  <c r="K45" i="14"/>
  <c r="K19" i="14"/>
  <c r="K51" i="14"/>
  <c r="K25" i="14"/>
  <c r="K9" i="14"/>
  <c r="K22" i="14"/>
  <c r="K18" i="14"/>
  <c r="K42" i="14"/>
  <c r="K16" i="14"/>
  <c r="K41" i="12"/>
  <c r="K15" i="12"/>
  <c r="K47" i="12"/>
  <c r="K21" i="12"/>
  <c r="E11" i="6"/>
  <c r="D11" i="6"/>
  <c r="K52" i="12"/>
  <c r="K14" i="12"/>
  <c r="K10" i="12"/>
  <c r="K28" i="12"/>
  <c r="K12" i="12"/>
  <c r="K41" i="11"/>
  <c r="K15" i="11"/>
  <c r="K47" i="11"/>
  <c r="K21" i="11"/>
  <c r="K52" i="11"/>
  <c r="K14" i="11"/>
  <c r="K10" i="11"/>
  <c r="K28" i="11"/>
  <c r="K41" i="14"/>
  <c r="K47" i="14"/>
  <c r="K52" i="14"/>
  <c r="K10" i="14"/>
  <c r="K12" i="14"/>
  <c r="K11" i="12"/>
  <c r="K17" i="12"/>
  <c r="K48" i="12"/>
  <c r="K44" i="12"/>
  <c r="K50" i="12"/>
  <c r="K24" i="12"/>
  <c r="K53" i="12"/>
  <c r="K27" i="11"/>
  <c r="K11" i="11"/>
  <c r="K43" i="11"/>
  <c r="K17" i="11"/>
  <c r="K48" i="11"/>
  <c r="K44" i="11"/>
  <c r="K50" i="11"/>
  <c r="K24" i="11"/>
  <c r="K53" i="11"/>
  <c r="K53" i="14"/>
  <c r="K27" i="14"/>
  <c r="K11" i="14"/>
  <c r="K43" i="14"/>
  <c r="K17" i="14"/>
  <c r="K48" i="14"/>
  <c r="K44" i="14"/>
  <c r="K50" i="14"/>
  <c r="K24" i="14"/>
  <c r="K49" i="12"/>
  <c r="K23" i="12"/>
  <c r="K8" i="12"/>
  <c r="K29" i="12"/>
  <c r="K13" i="12"/>
  <c r="C11" i="6"/>
  <c r="K26" i="12"/>
  <c r="K20" i="12"/>
  <c r="K23" i="11"/>
  <c r="K8" i="11"/>
  <c r="K13" i="11"/>
  <c r="K26" i="11"/>
  <c r="K46" i="11"/>
  <c r="K49" i="14"/>
  <c r="K23" i="14"/>
  <c r="K29" i="14"/>
  <c r="K13" i="14"/>
  <c r="K40" i="14"/>
  <c r="K26" i="14"/>
  <c r="K20" i="14"/>
  <c r="K45" i="12"/>
  <c r="K19" i="12"/>
  <c r="K51" i="12"/>
  <c r="K9" i="12"/>
  <c r="K12" i="11"/>
  <c r="K15" i="14"/>
  <c r="K21" i="14"/>
  <c r="K14" i="14"/>
  <c r="K28" i="14"/>
  <c r="K27" i="12"/>
  <c r="K43" i="12"/>
  <c r="F11" i="6"/>
  <c r="B15" i="6" l="1"/>
  <c r="A12" i="6"/>
  <c r="S205" i="1"/>
  <c r="S204" i="1"/>
  <c r="E12" i="6"/>
  <c r="F12" i="6"/>
  <c r="C12" i="6"/>
  <c r="A13" i="6" l="1"/>
  <c r="B16" i="6"/>
  <c r="S203" i="1"/>
  <c r="D12" i="6"/>
  <c r="D13" i="6"/>
  <c r="E13" i="6"/>
  <c r="K12" i="6"/>
  <c r="B17" i="6" l="1"/>
  <c r="A14" i="6"/>
  <c r="S202" i="1"/>
  <c r="F14" i="6"/>
  <c r="F13" i="6"/>
  <c r="K14" i="6"/>
  <c r="C14" i="6"/>
  <c r="C13" i="6"/>
  <c r="E14" i="6"/>
  <c r="D14" i="6"/>
  <c r="K13" i="6"/>
  <c r="A15" i="6" l="1"/>
  <c r="B18" i="6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E15" i="6"/>
  <c r="F15" i="6"/>
  <c r="K15" i="6"/>
  <c r="C15" i="6"/>
  <c r="D15" i="6"/>
  <c r="B19" i="6" l="1"/>
  <c r="A16" i="6"/>
  <c r="S8" i="1"/>
  <c r="K16" i="6"/>
  <c r="C16" i="6"/>
  <c r="D16" i="6"/>
  <c r="F16" i="6"/>
  <c r="A17" i="6" l="1"/>
  <c r="B20" i="6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206" i="1"/>
  <c r="S207" i="1"/>
  <c r="E16" i="6"/>
  <c r="C17" i="6"/>
  <c r="K17" i="6"/>
  <c r="F17" i="6"/>
  <c r="E17" i="6"/>
  <c r="D17" i="6"/>
  <c r="B21" i="6" l="1"/>
  <c r="A18" i="6"/>
  <c r="F212" i="1"/>
  <c r="F211" i="1"/>
  <c r="F213" i="1" s="1"/>
  <c r="V212" i="1"/>
  <c r="AD212" i="1"/>
  <c r="G45" i="5"/>
  <c r="K18" i="6"/>
  <c r="D18" i="6"/>
  <c r="F18" i="6"/>
  <c r="C18" i="6"/>
  <c r="E18" i="6"/>
  <c r="A19" i="6" l="1"/>
  <c r="B22" i="6"/>
  <c r="W212" i="1"/>
  <c r="X212" i="1"/>
  <c r="Y212" i="1"/>
  <c r="Z212" i="1"/>
  <c r="AA212" i="1"/>
  <c r="AB212" i="1"/>
  <c r="AC212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P7" i="1"/>
  <c r="F19" i="6"/>
  <c r="D19" i="6"/>
  <c r="C19" i="6"/>
  <c r="E19" i="6"/>
  <c r="B23" i="6" l="1"/>
  <c r="A20" i="6"/>
  <c r="G212" i="1"/>
  <c r="G211" i="1"/>
  <c r="F20" i="6"/>
  <c r="K19" i="6"/>
  <c r="A21" i="6" l="1"/>
  <c r="B24" i="6"/>
  <c r="G213" i="1"/>
  <c r="F21" i="6"/>
  <c r="C21" i="6"/>
  <c r="E20" i="6"/>
  <c r="C20" i="6"/>
  <c r="E21" i="6"/>
  <c r="D21" i="6"/>
  <c r="D20" i="6"/>
  <c r="K20" i="6"/>
  <c r="K21" i="6"/>
  <c r="B25" i="6" l="1"/>
  <c r="A22" i="6"/>
  <c r="C22" i="6"/>
  <c r="K22" i="6"/>
  <c r="D22" i="6"/>
  <c r="F22" i="6"/>
  <c r="A23" i="6" l="1"/>
  <c r="B26" i="6"/>
  <c r="F23" i="6"/>
  <c r="C23" i="6"/>
  <c r="E22" i="6"/>
  <c r="E23" i="6"/>
  <c r="B27" i="6" l="1"/>
  <c r="A24" i="6"/>
  <c r="F24" i="6"/>
  <c r="E24" i="6"/>
  <c r="C24" i="6"/>
  <c r="D23" i="6"/>
  <c r="K24" i="6"/>
  <c r="D24" i="6"/>
  <c r="K23" i="6"/>
  <c r="A25" i="6" l="1"/>
  <c r="B28" i="6"/>
  <c r="D25" i="6"/>
  <c r="E25" i="6"/>
  <c r="K25" i="6"/>
  <c r="F25" i="6"/>
  <c r="C25" i="6"/>
  <c r="B29" i="6" l="1"/>
  <c r="A26" i="6"/>
  <c r="D26" i="6"/>
  <c r="K26" i="6"/>
  <c r="F26" i="6"/>
  <c r="C26" i="6"/>
  <c r="A27" i="6" l="1"/>
  <c r="B30" i="6"/>
  <c r="E26" i="6"/>
  <c r="D27" i="6"/>
  <c r="K27" i="6"/>
  <c r="F27" i="6"/>
  <c r="E27" i="6"/>
  <c r="C27" i="6"/>
  <c r="B31" i="6" l="1"/>
  <c r="A30" i="6"/>
  <c r="A28" i="6"/>
  <c r="C30" i="6"/>
  <c r="C28" i="6"/>
  <c r="K30" i="6"/>
  <c r="D30" i="6"/>
  <c r="F28" i="6"/>
  <c r="A29" i="6" l="1"/>
  <c r="B32" i="6"/>
  <c r="A31" i="6"/>
  <c r="E29" i="6"/>
  <c r="E31" i="6"/>
  <c r="E30" i="6"/>
  <c r="K28" i="6"/>
  <c r="F31" i="6"/>
  <c r="F29" i="6"/>
  <c r="F30" i="6"/>
  <c r="K31" i="6"/>
  <c r="C31" i="6"/>
  <c r="D31" i="6"/>
  <c r="D28" i="6"/>
  <c r="D29" i="6"/>
  <c r="E28" i="6"/>
  <c r="B33" i="6" l="1"/>
  <c r="A32" i="6"/>
  <c r="D32" i="6"/>
  <c r="F32" i="6"/>
  <c r="K29" i="6"/>
  <c r="C32" i="6"/>
  <c r="K32" i="6"/>
  <c r="C29" i="6"/>
  <c r="E32" i="6"/>
  <c r="B34" i="6" l="1"/>
  <c r="A33" i="6"/>
  <c r="D33" i="6"/>
  <c r="B35" i="6" l="1"/>
  <c r="A34" i="6"/>
  <c r="K34" i="6"/>
  <c r="F34" i="6"/>
  <c r="E34" i="6"/>
  <c r="C33" i="6"/>
  <c r="F33" i="6"/>
  <c r="K33" i="6"/>
  <c r="C34" i="6"/>
  <c r="E33" i="6"/>
  <c r="D34" i="6"/>
  <c r="B36" i="6" l="1"/>
  <c r="A36" i="6" s="1"/>
  <c r="A35" i="6"/>
  <c r="F35" i="6"/>
  <c r="D36" i="6"/>
  <c r="K35" i="6"/>
  <c r="F36" i="6"/>
  <c r="C36" i="6"/>
  <c r="E35" i="6"/>
  <c r="E36" i="6"/>
  <c r="C35" i="6"/>
  <c r="K36" i="6"/>
  <c r="D35" i="6"/>
</calcChain>
</file>

<file path=xl/comments1.xml><?xml version="1.0" encoding="utf-8"?>
<comments xmlns="http://schemas.openxmlformats.org/spreadsheetml/2006/main">
  <authors>
    <author>Author</author>
    <author>Admin</author>
  </authors>
  <commentList>
    <comment ref="D42" authorId="0">
      <text>
        <r>
          <rPr>
            <b/>
            <sz val="8"/>
            <color indexed="81"/>
            <rFont val="Tahoma"/>
            <family val="2"/>
          </rPr>
          <t xml:space="preserve">Có QĐ bảo lưu số 1284 ngày 31/05/2016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QĐ Chuyển khóa số 2493 ngày 18/08/2017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QĐ chuyển khóa xuống B22QTH số 2845 ngày 08/09/2017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Admin</author>
  </authors>
  <commentList>
    <comment ref="D42" authorId="0">
      <text>
        <r>
          <rPr>
            <b/>
            <sz val="8"/>
            <color indexed="81"/>
            <rFont val="Tahoma"/>
            <family val="2"/>
          </rPr>
          <t xml:space="preserve">Có QĐ bảo lưu số 1284 ngày 31/05/2016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QĐ Chuyển khóa số 2493 ngày 18/08/2017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QĐ chuyển khóa xuống B22QTH số 2845 ngày 08/09/2017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42" authorId="0">
      <text>
        <r>
          <rPr>
            <b/>
            <sz val="8"/>
            <color indexed="81"/>
            <rFont val="Tahoma"/>
            <family val="2"/>
          </rPr>
          <t xml:space="preserve">Có QĐ bảo lưu số 1284 ngày 31/05/2016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  <author>Admin</author>
  </authors>
  <commentList>
    <comment ref="D42" authorId="0">
      <text>
        <r>
          <rPr>
            <b/>
            <sz val="8"/>
            <color indexed="81"/>
            <rFont val="Tahoma"/>
            <family val="2"/>
          </rPr>
          <t xml:space="preserve">Có QĐ bảo lưu số 1284 ngày 31/05/2016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QĐ Chuyển khóa số 2493 ngày 18/08/2017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QĐ chuyển khóa xuống B22QTH số 2845 ngày 08/09/2017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  <author>Phuong</author>
  </authors>
  <commentList>
    <comment ref="B39" authorId="0">
      <text>
        <r>
          <rPr>
            <sz val="9"/>
            <color indexed="81"/>
            <rFont val="Tahoma"/>
            <family val="2"/>
          </rPr>
          <t>QĐ 1284 NGÀY 31052016 ĐẾN HK2 2016-2017-&gt; B22QTH
HỌC LẠI THEO QĐ 971, NGÀY 01042017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KNXV=8.5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QĐ 2413 NGÀY 29082016 BLKQHT ĐẾN HK1 2017-2018
HL THEO QĐ 2493 NGÀY 18082017 VỀ B22QTH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KNXV=8.2, TTCB=7.8</t>
        </r>
        <r>
          <rPr>
            <sz val="9"/>
            <color indexed="81"/>
            <rFont val="Tahoma"/>
            <family val="2"/>
          </rPr>
          <t xml:space="preserve">
NLKT2=7.6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QĐ 2411 NGÀY 29082016 BLKQHT ĐẾN HK1 2017-2018</t>
        </r>
        <r>
          <rPr>
            <sz val="9"/>
            <color indexed="81"/>
            <rFont val="Tahoma"/>
            <family val="2"/>
          </rPr>
          <t xml:space="preserve">
HL THEO QĐ 2845 NGÀY 08092017 -&gt;B22QTH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TTCB=7.5
</t>
        </r>
      </text>
    </comment>
  </commentList>
</comments>
</file>

<file path=xl/sharedStrings.xml><?xml version="1.0" encoding="utf-8"?>
<sst xmlns="http://schemas.openxmlformats.org/spreadsheetml/2006/main" count="1331" uniqueCount="161">
  <si>
    <t>TRƯỜNG ĐẠI HỌC DUY TÂN</t>
  </si>
  <si>
    <t>STT</t>
  </si>
  <si>
    <t>HỌ VÀ TÊN</t>
  </si>
  <si>
    <t>LỚP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</si>
  <si>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</si>
  <si>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</si>
  <si>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</si>
  <si>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</si>
  <si>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</si>
  <si>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</si>
  <si>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</si>
  <si>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</si>
  <si>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</si>
  <si>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</si>
  <si>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</si>
  <si>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</si>
  <si>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</si>
  <si>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</si>
  <si>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</si>
  <si>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</si>
  <si>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</si>
  <si>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 xml:space="preserve">STT      </t>
  </si>
  <si>
    <t>.../...</t>
  </si>
  <si>
    <t>LẦN THI</t>
  </si>
  <si>
    <t>SỐ TỜ</t>
  </si>
  <si>
    <t>KÝ TÊN</t>
  </si>
  <si>
    <t>GHI CHÚ</t>
  </si>
  <si>
    <t>ĐIỂM</t>
  </si>
  <si>
    <t>TÊN HỌC PHẦN:</t>
  </si>
  <si>
    <t>TÍN CHỈ</t>
  </si>
  <si>
    <t>Ngày thi:</t>
  </si>
  <si>
    <t xml:space="preserve">MÃ HỌC PHẦN :  </t>
  </si>
  <si>
    <t>HỌC PHÍ</t>
  </si>
  <si>
    <t>MÃ SỐ SV</t>
  </si>
  <si>
    <t>LẬP BẢNG</t>
  </si>
  <si>
    <t xml:space="preserve">TÊN HỌC PHẦN : </t>
  </si>
  <si>
    <t>A</t>
  </si>
  <si>
    <t>B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</si>
  <si>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</si>
  <si>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</si>
  <si>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</si>
  <si>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</si>
  <si>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</si>
  <si>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</si>
  <si>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</si>
  <si>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</si>
  <si>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</si>
  <si>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</si>
  <si>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</si>
  <si>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</si>
  <si>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</si>
  <si>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</si>
  <si>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</si>
  <si>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</si>
  <si>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</si>
  <si>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MÃ HỌC PHẦN  :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</si>
  <si>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</si>
  <si>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</si>
  <si>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</si>
  <si>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</si>
  <si>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</si>
  <si>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 xml:space="preserve">DANH SÁCH THEO DÕI HỌC PHÍ </t>
  </si>
  <si>
    <t>'THOP GTNVKS L1'</t>
  </si>
  <si>
    <t>&lt;&lt;</t>
  </si>
  <si>
    <t>1101/1-1101/2</t>
  </si>
  <si>
    <t>TT ĐÀO TẠO TRỰC TUYẾN &amp; B2</t>
  </si>
  <si>
    <t>Nguyễn Thị Quỳnh Trang</t>
  </si>
  <si>
    <t>Trương Minh Trí</t>
  </si>
  <si>
    <t>ĐIỂM KẾT QUẢ HỌC TẬP KHOÁ B22QTH</t>
  </si>
  <si>
    <t>DANH SÁCH SINH VIÊN DỰ THI KTHP KHÓA B22QTH</t>
  </si>
  <si>
    <t>254 Nguyễn Văn Linh</t>
  </si>
  <si>
    <t>'QTTC1'</t>
  </si>
  <si>
    <t>'QTHĐ&amp;SX'</t>
  </si>
  <si>
    <t>'TTCB'</t>
  </si>
  <si>
    <t>'NTLĐ'</t>
  </si>
  <si>
    <t>OB403</t>
  </si>
  <si>
    <t>MKT251</t>
  </si>
  <si>
    <t>MGO301</t>
  </si>
  <si>
    <t>FIN301</t>
  </si>
  <si>
    <t>401/1-401/2-</t>
  </si>
  <si>
    <t>Phan Trần</t>
  </si>
  <si>
    <t>Anh</t>
  </si>
  <si>
    <t>Tôn Nữ Nhật</t>
  </si>
  <si>
    <t>Nguyễn Thị Minh</t>
  </si>
  <si>
    <t>Châu</t>
  </si>
  <si>
    <t>Nguyễn Lê Trung</t>
  </si>
  <si>
    <t>Dũng</t>
  </si>
  <si>
    <t>Đỗ Văn Anh</t>
  </si>
  <si>
    <t>Duy</t>
  </si>
  <si>
    <t>Hoàng Hải</t>
  </si>
  <si>
    <t>Hà</t>
  </si>
  <si>
    <t>Hoàng Nguyễn Thu</t>
  </si>
  <si>
    <t>Nguyễn Nam</t>
  </si>
  <si>
    <t>Nguyễn Văn</t>
  </si>
  <si>
    <t>Hùng</t>
  </si>
  <si>
    <t>Lê Hồng</t>
  </si>
  <si>
    <t>Huy</t>
  </si>
  <si>
    <t>Trần Thiện</t>
  </si>
  <si>
    <t>Khiêm</t>
  </si>
  <si>
    <t>Nguyễn Hoàng</t>
  </si>
  <si>
    <t>Linh</t>
  </si>
  <si>
    <t>Phan Văn</t>
  </si>
  <si>
    <t>Lộc</t>
  </si>
  <si>
    <t>Nguyễn Lê Thanh</t>
  </si>
  <si>
    <t>Ly</t>
  </si>
  <si>
    <t>Phạm Nhật</t>
  </si>
  <si>
    <t>Minh</t>
  </si>
  <si>
    <t>Tống Hoàng</t>
  </si>
  <si>
    <t xml:space="preserve">Ông Văn Hoàng </t>
  </si>
  <si>
    <t>My</t>
  </si>
  <si>
    <t>Phùng Thị Thu</t>
  </si>
  <si>
    <t>Ngân</t>
  </si>
  <si>
    <t>Trần Nguyễn Thảo</t>
  </si>
  <si>
    <t>Nguyên</t>
  </si>
  <si>
    <t xml:space="preserve">Trương Thế </t>
  </si>
  <si>
    <t>Nhân</t>
  </si>
  <si>
    <t>Phúc</t>
  </si>
  <si>
    <t>Đinh Viết</t>
  </si>
  <si>
    <t>Tâm</t>
  </si>
  <si>
    <t xml:space="preserve">Võ Như </t>
  </si>
  <si>
    <t>Tây</t>
  </si>
  <si>
    <t>Trần Thị Đào</t>
  </si>
  <si>
    <t>Thanh</t>
  </si>
  <si>
    <t>Vương Tú</t>
  </si>
  <si>
    <t>Trương Văn</t>
  </si>
  <si>
    <t>Thiện</t>
  </si>
  <si>
    <t>Lâm Quốc</t>
  </si>
  <si>
    <t>Thịnh</t>
  </si>
  <si>
    <t xml:space="preserve">Trần Thị Ngàn </t>
  </si>
  <si>
    <t>Thương</t>
  </si>
  <si>
    <t>Võ Thị Phương</t>
  </si>
  <si>
    <t>Thủy</t>
  </si>
  <si>
    <t>Huỳnh Việt</t>
  </si>
  <si>
    <t>Tuấn</t>
  </si>
  <si>
    <t>Huỳnh Thị Phương</t>
  </si>
  <si>
    <t>Uyên</t>
  </si>
  <si>
    <t xml:space="preserve">Trần Lê Thanh </t>
  </si>
  <si>
    <t>Vân</t>
  </si>
  <si>
    <t xml:space="preserve">Hoàng Quốc </t>
  </si>
  <si>
    <t>Việt</t>
  </si>
  <si>
    <t>Lê</t>
  </si>
  <si>
    <t>Vũ</t>
  </si>
  <si>
    <t xml:space="preserve">Nguyễn Văn </t>
  </si>
  <si>
    <t>Hiệu</t>
  </si>
  <si>
    <t xml:space="preserve">Võ Trương Ngọc </t>
  </si>
  <si>
    <t>Hân</t>
  </si>
  <si>
    <t xml:space="preserve">Trần Thị Thùy </t>
  </si>
  <si>
    <t>Dương</t>
  </si>
  <si>
    <t>B22QTH</t>
  </si>
  <si>
    <t>Nguyễn Thị Minh Hà</t>
  </si>
  <si>
    <t>Võ Trương Ngọc</t>
  </si>
  <si>
    <t>B21QTH</t>
  </si>
  <si>
    <t>TIẾP THỊ CĂN BẢN</t>
  </si>
  <si>
    <t>Thời gian: 17h45 ngày 03 tháng 01 năm 2018</t>
  </si>
  <si>
    <t>* Phòng thi: 401/1 * 254 Nguyễn Văn Linh</t>
  </si>
  <si>
    <t>401/1</t>
  </si>
  <si>
    <t>HP</t>
  </si>
  <si>
    <t/>
  </si>
  <si>
    <t>* Phòng thi: 401/2 * 254 Nguyễn Văn Linh</t>
  </si>
  <si>
    <t>401/2</t>
  </si>
  <si>
    <t>401/2-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</si>
</sst>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4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b/>
      <sz val="14"/>
      <name val="Times New Roman"/>
      <family val="1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sz val="13"/>
      <color theme="1"/>
      <name val="Times New Roman"/>
      <family val="1"/>
    </font>
    <font>
      <i/>
      <sz val="12"/>
      <name val="Times New Roman"/>
      <family val="1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2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4" fillId="0" borderId="0"/>
    <xf numFmtId="0" fontId="16" fillId="0" borderId="0"/>
    <xf numFmtId="0" fontId="22" fillId="0" borderId="0"/>
    <xf numFmtId="0" fontId="27" fillId="0" borderId="0"/>
    <xf numFmtId="0" fontId="1" fillId="0" borderId="0"/>
    <xf numFmtId="9" fontId="27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13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3" fillId="0" borderId="0" xfId="0" applyNumberFormat="1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1" xfId="3" applyFont="1" applyBorder="1" applyAlignment="1">
      <alignment vertical="center"/>
    </xf>
    <xf numFmtId="164" fontId="23" fillId="3" borderId="2" xfId="4" applyNumberFormat="1" applyFont="1" applyFill="1" applyBorder="1" applyAlignment="1">
      <alignment horizontal="left"/>
    </xf>
    <xf numFmtId="164" fontId="24" fillId="3" borderId="3" xfId="4" applyNumberFormat="1" applyFont="1" applyFill="1" applyBorder="1" applyAlignment="1">
      <alignment horizontal="left"/>
    </xf>
    <xf numFmtId="164" fontId="26" fillId="3" borderId="1" xfId="4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4" fillId="3" borderId="1" xfId="4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25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5" applyFont="1" applyAlignment="1">
      <alignment horizontal="center" vertical="center"/>
    </xf>
    <xf numFmtId="0" fontId="2" fillId="0" borderId="0" xfId="5" applyFont="1"/>
    <xf numFmtId="0" fontId="4" fillId="0" borderId="0" xfId="5" applyFont="1"/>
    <xf numFmtId="0" fontId="3" fillId="0" borderId="0" xfId="5" applyFont="1" applyFill="1" applyAlignment="1">
      <alignment horizontal="center"/>
    </xf>
    <xf numFmtId="0" fontId="3" fillId="0" borderId="0" xfId="5" applyFont="1" applyFill="1" applyBorder="1" applyAlignment="1">
      <alignment horizontal="left"/>
    </xf>
    <xf numFmtId="14" fontId="2" fillId="0" borderId="0" xfId="5" applyNumberFormat="1" applyFont="1" applyFill="1" applyAlignment="1"/>
    <xf numFmtId="14" fontId="2" fillId="0" borderId="0" xfId="5" applyNumberFormat="1" applyFont="1" applyAlignment="1">
      <alignment horizontal="center"/>
    </xf>
    <xf numFmtId="14" fontId="2" fillId="0" borderId="0" xfId="5" applyNumberFormat="1" applyFont="1" applyAlignment="1"/>
    <xf numFmtId="0" fontId="6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4" fillId="0" borderId="0" xfId="5" applyFont="1" applyFill="1"/>
    <xf numFmtId="0" fontId="5" fillId="0" borderId="0" xfId="5" applyFont="1" applyFill="1" applyAlignment="1">
      <alignment horizontal="center"/>
    </xf>
    <xf numFmtId="0" fontId="4" fillId="0" borderId="0" xfId="5" applyFont="1" applyFill="1" applyBorder="1"/>
    <xf numFmtId="0" fontId="4" fillId="0" borderId="0" xfId="5" applyFont="1" applyFill="1" applyAlignment="1">
      <alignment horizontal="center"/>
    </xf>
    <xf numFmtId="0" fontId="4" fillId="0" borderId="0" xfId="5" applyFont="1" applyAlignment="1">
      <alignment horizontal="center"/>
    </xf>
    <xf numFmtId="0" fontId="6" fillId="0" borderId="0" xfId="5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Fill="1" applyAlignment="1"/>
    <xf numFmtId="0" fontId="30" fillId="0" borderId="0" xfId="0" applyFont="1" applyAlignment="1">
      <alignment vertical="center"/>
    </xf>
    <xf numFmtId="0" fontId="31" fillId="0" borderId="0" xfId="3" applyFont="1" applyAlignment="1">
      <alignment vertical="center"/>
    </xf>
    <xf numFmtId="0" fontId="13" fillId="0" borderId="0" xfId="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24" fillId="3" borderId="0" xfId="4" applyNumberFormat="1" applyFont="1" applyFill="1" applyBorder="1" applyAlignment="1">
      <alignment horizontal="center"/>
    </xf>
    <xf numFmtId="164" fontId="23" fillId="3" borderId="0" xfId="4" applyNumberFormat="1" applyFont="1" applyFill="1" applyBorder="1" applyAlignment="1">
      <alignment horizontal="left"/>
    </xf>
    <xf numFmtId="164" fontId="24" fillId="3" borderId="0" xfId="4" applyNumberFormat="1" applyFont="1" applyFill="1" applyBorder="1" applyAlignment="1">
      <alignment horizontal="left"/>
    </xf>
    <xf numFmtId="164" fontId="26" fillId="3" borderId="0" xfId="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3" applyFont="1" applyFill="1" applyBorder="1" applyAlignment="1"/>
    <xf numFmtId="0" fontId="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33" fillId="0" borderId="11" xfId="0" applyFont="1" applyBorder="1"/>
    <xf numFmtId="0" fontId="3" fillId="0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3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5" fillId="0" borderId="0" xfId="0" applyFont="1"/>
    <xf numFmtId="0" fontId="36" fillId="0" borderId="0" xfId="5" applyFont="1" applyAlignment="1">
      <alignment horizontal="center" vertical="center"/>
    </xf>
    <xf numFmtId="14" fontId="37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23" fillId="3" borderId="1" xfId="4" applyNumberFormat="1" applyFont="1" applyFill="1" applyBorder="1" applyAlignment="1">
      <alignment horizontal="center"/>
    </xf>
    <xf numFmtId="0" fontId="28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1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Fill="1" applyAlignment="1">
      <alignment vertical="center"/>
    </xf>
    <xf numFmtId="14" fontId="34" fillId="0" borderId="0" xfId="3" applyNumberFormat="1" applyFont="1" applyFill="1" applyAlignment="1">
      <alignment vertical="center"/>
    </xf>
    <xf numFmtId="0" fontId="19" fillId="6" borderId="0" xfId="3" quotePrefix="1" applyFont="1" applyFill="1" applyAlignment="1">
      <alignment vertical="center"/>
    </xf>
    <xf numFmtId="0" fontId="19" fillId="6" borderId="0" xfId="3" applyFont="1" applyFill="1" applyAlignment="1">
      <alignment vertical="center"/>
    </xf>
    <xf numFmtId="0" fontId="19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3" fillId="0" borderId="11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6" fillId="5" borderId="2" xfId="0" applyNumberFormat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vertical="center"/>
    </xf>
    <xf numFmtId="0" fontId="36" fillId="5" borderId="3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8" fillId="0" borderId="0" xfId="2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33" fillId="0" borderId="11" xfId="0" applyFont="1" applyBorder="1"/>
    <xf numFmtId="9" fontId="5" fillId="0" borderId="2" xfId="7" applyFont="1" applyFill="1" applyBorder="1" applyAlignment="1">
      <alignment horizontal="center"/>
    </xf>
    <xf numFmtId="9" fontId="5" fillId="0" borderId="3" xfId="7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16" fontId="4" fillId="4" borderId="0" xfId="5" applyNumberFormat="1" applyFont="1" applyFill="1"/>
    <xf numFmtId="0" fontId="28" fillId="0" borderId="0" xfId="5" applyFont="1" applyFill="1" applyAlignment="1">
      <alignment vertical="center"/>
    </xf>
    <xf numFmtId="0" fontId="45" fillId="0" borderId="10" xfId="3" applyFont="1" applyFill="1" applyBorder="1" applyAlignment="1">
      <alignment horizontal="left" vertical="center"/>
    </xf>
  </cellXfs>
  <cellStyles count="8">
    <cellStyle name="Normal" xfId="0" builtinId="0"/>
    <cellStyle name="Normal 2" xfId="3"/>
    <cellStyle name="Normal 2 2" xfId="5"/>
    <cellStyle name="Normal 3" xfId="6"/>
    <cellStyle name="Normal_02-nhap ho so lien thong 532-935" xfId="4"/>
    <cellStyle name="Normal_DS TH Khoa Tin 05-06 1" xfId="2"/>
    <cellStyle name="Normal_nv2_2003" xfId="1"/>
    <cellStyle name="Percent" xfId="7" builtinId="5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SELF/tham%20khao/CODE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uong\AppData\Roaming\Microsoft\AddIns\tools_np.xla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ng%202_%20Mai%20g&#432;i/BANG%202/DIEM%20BANG%202/2.%20KTHP%20BANG%202/B22/B22_DOT%205/HOC%20PHI/hp_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a &amp; Môn"/>
      <sheetName val="CODEGV"/>
      <sheetName val="CODEKHOA"/>
      <sheetName val="CODE MÔN MỚI"/>
    </sheetNames>
    <sheetDataSet>
      <sheetData sheetId="0">
        <row r="1">
          <cell r="D1" t="str">
            <v>TÊN MÔN HỌC</v>
          </cell>
          <cell r="E1" t="str">
            <v>TÊN MÔN HỌC</v>
          </cell>
          <cell r="F1" t="str">
            <v>Số Tín Chỉ</v>
          </cell>
        </row>
        <row r="4">
          <cell r="C4" t="str">
            <v>MH</v>
          </cell>
          <cell r="D4" t="str">
            <v>MỸ HỌC</v>
          </cell>
          <cell r="E4" t="str">
            <v>MỸ HỌC</v>
          </cell>
          <cell r="F4">
            <v>2</v>
          </cell>
        </row>
        <row r="5">
          <cell r="C5" t="str">
            <v>ATM</v>
          </cell>
          <cell r="D5" t="str">
            <v>AN TOÀN MẠNG</v>
          </cell>
          <cell r="E5" t="str">
            <v>AN TOÀN MẠNG</v>
          </cell>
        </row>
        <row r="6">
          <cell r="C6" t="str">
            <v>AVKSNH</v>
          </cell>
          <cell r="D6" t="str">
            <v>ANH VĂN KHÁCH SẠN NHÀ HÀNG</v>
          </cell>
          <cell r="E6" t="str">
            <v>ANH VĂN KHÁCH SẠN NHÀ HÀNG</v>
          </cell>
        </row>
        <row r="7">
          <cell r="C7" t="str">
            <v>BTHTMMT</v>
          </cell>
          <cell r="D7" t="str">
            <v>BẢO TRÌ HỆ THỐNG MẠNG MÁY TÍNH</v>
          </cell>
          <cell r="E7" t="str">
            <v>BẢO TRÌ HỆ THỐNG MẠNG MÁY TÍNH</v>
          </cell>
        </row>
        <row r="8">
          <cell r="C8" t="str">
            <v>CD1</v>
          </cell>
          <cell r="D8" t="str">
            <v>CHUYÊN ĐỀ 1</v>
          </cell>
          <cell r="E8" t="str">
            <v>CHUYÊN ĐỀ 1</v>
          </cell>
        </row>
        <row r="9">
          <cell r="C9" t="str">
            <v>CD2</v>
          </cell>
          <cell r="D9" t="str">
            <v>CHUYÊN ĐỀ 2</v>
          </cell>
          <cell r="E9" t="str">
            <v>CHUYÊN ĐỀ 2</v>
          </cell>
        </row>
        <row r="10">
          <cell r="C10" t="str">
            <v>CD3</v>
          </cell>
          <cell r="D10" t="str">
            <v>CHUYÊN ĐỀ 3</v>
          </cell>
          <cell r="E10" t="str">
            <v>CHUYÊN ĐỀ 3</v>
          </cell>
        </row>
        <row r="11">
          <cell r="C11" t="str">
            <v>CD4</v>
          </cell>
          <cell r="D11" t="str">
            <v>CHUYÊN ĐỀ 4</v>
          </cell>
          <cell r="E11" t="str">
            <v>CHUYÊN ĐỀ 4</v>
          </cell>
        </row>
        <row r="12">
          <cell r="C12" t="str">
            <v>CHCSTT</v>
          </cell>
          <cell r="D12" t="str">
            <v>CÁC HỆ CƠ SỞ TRÍ TuỆ</v>
          </cell>
          <cell r="E12" t="str">
            <v>CÁC HỆ CƠ SỞ TRÍ TUỆ</v>
          </cell>
        </row>
        <row r="13">
          <cell r="C13" t="str">
            <v>CLTT</v>
          </cell>
          <cell r="D13" t="str">
            <v>CHIẾN LƯỢC TIẾP THỊ</v>
          </cell>
          <cell r="E13" t="str">
            <v>CHIẾN LƯỢC TIẾP THỊ</v>
          </cell>
        </row>
        <row r="14">
          <cell r="C14" t="str">
            <v>DN4</v>
          </cell>
          <cell r="D14" t="str">
            <v>DỊCH NGHE 4</v>
          </cell>
          <cell r="E14" t="str">
            <v>DỊCH NGHE 4</v>
          </cell>
        </row>
        <row r="15">
          <cell r="C15" t="str">
            <v>D7</v>
          </cell>
          <cell r="D15" t="str">
            <v>ĐỌC 7</v>
          </cell>
          <cell r="E15" t="str">
            <v>ĐỌC 7</v>
          </cell>
        </row>
        <row r="16">
          <cell r="C16" t="str">
            <v>DTTC</v>
          </cell>
          <cell r="D16" t="str">
            <v>ĐẦU TƯ TÀI CHÍNH</v>
          </cell>
          <cell r="E16" t="str">
            <v>ĐẦU TƯ TÀI CHÍNH</v>
          </cell>
        </row>
        <row r="17">
          <cell r="C17" t="str">
            <v>KSNB</v>
          </cell>
          <cell r="D17" t="str">
            <v>KIỂM SOÁT NỘI BỘ</v>
          </cell>
          <cell r="E17" t="str">
            <v>KIỂM SOÁT NỘI BỘ</v>
          </cell>
        </row>
        <row r="18">
          <cell r="C18" t="str">
            <v>HVTD</v>
          </cell>
          <cell r="D18" t="str">
            <v>HÀNH VI TIÊU DÙNG</v>
          </cell>
          <cell r="E18" t="str">
            <v>HÀNH VI TIÊU DÙNG</v>
          </cell>
        </row>
        <row r="19">
          <cell r="C19" t="str">
            <v>KCBTCT</v>
          </cell>
          <cell r="D19" t="str">
            <v>KẾT CẤU BÊ TÔNG CỐT THÉP</v>
          </cell>
          <cell r="E19" t="str">
            <v>KẾT CẤU BÊ TÔNG CỐT THÉP</v>
          </cell>
        </row>
        <row r="20">
          <cell r="C20" t="str">
            <v>KCNBT</v>
          </cell>
          <cell r="D20" t="str">
            <v>KẾT CẤU NHÀ BÊ TÔNG</v>
          </cell>
          <cell r="E20" t="str">
            <v>KẾT CẤU NHÀ BÊ TÔNG</v>
          </cell>
        </row>
        <row r="21">
          <cell r="C21" t="str">
            <v>KTCB</v>
          </cell>
          <cell r="D21" t="str">
            <v>KIỂM TOÁN CĂN BẢN</v>
          </cell>
          <cell r="E21" t="str">
            <v>KIỂM TOÁN CĂN BẢN</v>
          </cell>
        </row>
        <row r="22">
          <cell r="C22" t="str">
            <v>KTCM</v>
          </cell>
          <cell r="D22" t="str">
            <v>KỸ THUẬT CHUYỂN MẠCH</v>
          </cell>
          <cell r="E22" t="str">
            <v>KỸ THUẬT CHUYỂN MẠCH</v>
          </cell>
        </row>
        <row r="23">
          <cell r="C23" t="str">
            <v>KTCP</v>
          </cell>
          <cell r="D23" t="str">
            <v>KẾ TOÁN CHI PHÍ</v>
          </cell>
          <cell r="E23" t="str">
            <v>KẾ TOÁN CHI PHÍ</v>
          </cell>
        </row>
        <row r="24">
          <cell r="C24" t="str">
            <v>KTDN</v>
          </cell>
          <cell r="D24" t="str">
            <v>KẾ TOÁN DOANHNGHIỆP</v>
          </cell>
          <cell r="E24" t="str">
            <v>KẾ TOÁN DOANHNGHIỆP</v>
          </cell>
        </row>
        <row r="25">
          <cell r="C25" t="str">
            <v>KTGN</v>
          </cell>
          <cell r="D25" t="str">
            <v>KỸ THUẬT GHÉP NỐI</v>
          </cell>
          <cell r="E25" t="str">
            <v>KỸ THUẬT GHÉP NỐI</v>
          </cell>
        </row>
        <row r="26">
          <cell r="C26" t="str">
            <v>KTHCSN</v>
          </cell>
          <cell r="D26" t="str">
            <v>KẾ TOÁN HÀNH CHÍNH SỰ NGHIỆP</v>
          </cell>
          <cell r="E26" t="str">
            <v>KẾ TOÁN HÀNH CHÍNH SỰ NGHIỆP</v>
          </cell>
        </row>
        <row r="27">
          <cell r="C27" t="str">
            <v>KTHD</v>
          </cell>
          <cell r="D27" t="str">
            <v>KIỂM TOÁN HOẠT ĐỘNG</v>
          </cell>
          <cell r="E27" t="str">
            <v>KIỂM TOÁN HOẠT ĐỘNG</v>
          </cell>
        </row>
        <row r="28">
          <cell r="C28" t="str">
            <v>KTM</v>
          </cell>
          <cell r="D28" t="str">
            <v>KẾ TOÁN MÁY</v>
          </cell>
          <cell r="E28" t="str">
            <v>KẾ TOÁN MÁY</v>
          </cell>
        </row>
        <row r="29">
          <cell r="C29" t="str">
            <v>KTNBNH</v>
          </cell>
          <cell r="D29" t="str">
            <v>KIỂM TOÁN NỘI BỘ NGÂN HÀNG</v>
          </cell>
          <cell r="E29" t="str">
            <v>KIỂM TOÁN NỘI BỘ NGÂN HÀNG</v>
          </cell>
        </row>
        <row r="30">
          <cell r="C30" t="str">
            <v>KTNBTDN</v>
          </cell>
          <cell r="D30" t="str">
            <v>KIỂM TOÁN NỘI BỘ TRONG DOANH NGHIỆP</v>
          </cell>
          <cell r="E30" t="str">
            <v>KIỂM TOÁN NỘI BỘ TRONG DOANH NGHIỆP</v>
          </cell>
        </row>
        <row r="31">
          <cell r="C31" t="str">
            <v>KTNH</v>
          </cell>
          <cell r="D31" t="str">
            <v>KẾ TOÁN NGÂN HÀNG</v>
          </cell>
          <cell r="E31" t="str">
            <v>KẾ TOÁN NGÂN HÀNG</v>
          </cell>
        </row>
        <row r="32">
          <cell r="C32" t="str">
            <v>KTQTr</v>
          </cell>
          <cell r="D32" t="str">
            <v>KẾ TOÁN QUẢN TRỊ</v>
          </cell>
          <cell r="E32" t="str">
            <v>KẾ TOÁN QUẢN TRỊ</v>
          </cell>
        </row>
        <row r="33">
          <cell r="C33" t="str">
            <v>KTT</v>
          </cell>
          <cell r="D33" t="str">
            <v>KẾ TOÁN THUẾ</v>
          </cell>
          <cell r="E33" t="str">
            <v>KẾ TOÁN THUẾ</v>
          </cell>
        </row>
        <row r="34">
          <cell r="C34" t="str">
            <v>KTTC1</v>
          </cell>
          <cell r="D34" t="str">
            <v>KIỂM TOÁN TÀI CHÍNH 1</v>
          </cell>
          <cell r="E34" t="str">
            <v>KIỂM TOÁN TÀI CHÍNH 1</v>
          </cell>
        </row>
        <row r="35">
          <cell r="C35" t="str">
            <v>KTTC2</v>
          </cell>
          <cell r="D35" t="str">
            <v>KIỂM TOÁN TÀI CHÍNH 2</v>
          </cell>
          <cell r="E35" t="str">
            <v>KIỂM TOÁN TÀI CHÍNH 2</v>
          </cell>
        </row>
        <row r="36">
          <cell r="C36" t="str">
            <v>KTTC4</v>
          </cell>
          <cell r="D36" t="str">
            <v>KẾ TOÁN TÀI CHÍNH 4</v>
          </cell>
          <cell r="E36" t="str">
            <v>KẾ TOÁN TÀI CHÍNH 4</v>
          </cell>
        </row>
        <row r="37">
          <cell r="C37" t="str">
            <v>KTTCDN3</v>
          </cell>
          <cell r="D37" t="str">
            <v>KẾ TOÁN TÀI CHÍNH DOANH NGHIỆP 3</v>
          </cell>
          <cell r="E37" t="str">
            <v>KẾ TOÁN TÀI CHÍNH DOANH NGHIỆP 3</v>
          </cell>
        </row>
        <row r="38">
          <cell r="C38" t="str">
            <v>KTTCDN4</v>
          </cell>
          <cell r="D38" t="str">
            <v>KẾ TOÁN TÀI CHÍNH DOANH NGHIỆP 4</v>
          </cell>
          <cell r="E38" t="str">
            <v>KẾ TOÁN TÀI CHÍNH DOANH NGHIỆP 4</v>
          </cell>
        </row>
        <row r="39">
          <cell r="C39" t="str">
            <v>CIE4031</v>
          </cell>
          <cell r="D39" t="str">
            <v>KỸ THUẬT THI CÔNG 1</v>
          </cell>
          <cell r="E39" t="str">
            <v>KỸ THUẬT THI CÔNG 1</v>
          </cell>
        </row>
        <row r="40">
          <cell r="C40" t="str">
            <v>CIE4031D</v>
          </cell>
          <cell r="D40" t="str">
            <v>ĐỒ ÁN KỸ THUẬT THI CÔNG 1</v>
          </cell>
          <cell r="E40" t="str">
            <v>ĐỒ ÁN KỸ THUẬT THI CÔNG 1</v>
          </cell>
        </row>
        <row r="41">
          <cell r="C41" t="str">
            <v>CIE4032</v>
          </cell>
          <cell r="D41" t="str">
            <v>KỸ THUẬT THI CÔNG 2</v>
          </cell>
          <cell r="E41" t="str">
            <v>KỸ THUẬT THI CÔNG 2</v>
          </cell>
        </row>
        <row r="42">
          <cell r="C42" t="str">
            <v>CIE4032D</v>
          </cell>
          <cell r="D42" t="str">
            <v>ĐỒ ÁN KỸ THUẬT THI CÔNG</v>
          </cell>
          <cell r="E42" t="str">
            <v>ĐỒ ÁN KỸ THUẬT THI CÔNG</v>
          </cell>
        </row>
        <row r="43">
          <cell r="C43" t="str">
            <v>KTVVTHS</v>
          </cell>
          <cell r="D43" t="str">
            <v>KỸ THUẬT VIDEO VÀ TRUYÊN HÌNH SỐ</v>
          </cell>
          <cell r="E43" t="str">
            <v>KỸ THUẬT VIDEO VÀ TRUYÊN HÌNH SỐ</v>
          </cell>
        </row>
        <row r="44">
          <cell r="C44" t="str">
            <v>LDL</v>
          </cell>
          <cell r="D44" t="str">
            <v>LUẬT DU LỊCH</v>
          </cell>
          <cell r="E44" t="str">
            <v>LUẬT DU LỊCH</v>
          </cell>
        </row>
        <row r="45">
          <cell r="C45" t="str">
            <v>LNH</v>
          </cell>
          <cell r="D45" t="str">
            <v>LUẬT NGÂN HÀNG</v>
          </cell>
          <cell r="E45" t="str">
            <v>LUẬT NGÂN HÀNG</v>
          </cell>
        </row>
        <row r="46">
          <cell r="C46" t="str">
            <v>LTHTM</v>
          </cell>
          <cell r="D46" t="str">
            <v>LẬP TRÌNH HỆ THỐNG MẠNG</v>
          </cell>
          <cell r="E46" t="str">
            <v>LẬP TRÌNH HỆ THỐNG MẠNG</v>
          </cell>
        </row>
        <row r="47">
          <cell r="C47" t="str">
            <v>LTKT</v>
          </cell>
          <cell r="D47" t="str">
            <v>LÝ THUYẾT KIỂM TOÁN</v>
          </cell>
          <cell r="E47" t="str">
            <v>LÝ THUYẾT KIỂM TOÁN</v>
          </cell>
        </row>
        <row r="48">
          <cell r="C48" t="str">
            <v>LTUDM</v>
          </cell>
          <cell r="D48" t="str">
            <v>LẬP TRÌNH Ứng DỤNG MẠNG</v>
          </cell>
          <cell r="E48" t="str">
            <v>LẬP TRÌNH ỨNG DỤNG MẠNG</v>
          </cell>
        </row>
        <row r="49">
          <cell r="C49" t="str">
            <v>MDL</v>
          </cell>
          <cell r="D49" t="str">
            <v>MARKETING DU LỊCH</v>
          </cell>
          <cell r="E49" t="str">
            <v>MARKETING DU LỊCH</v>
          </cell>
        </row>
        <row r="50">
          <cell r="C50" t="str">
            <v>MDP</v>
          </cell>
          <cell r="D50" t="str">
            <v>MARKETING ĐỊA PHƯƠNG</v>
          </cell>
          <cell r="E50" t="str">
            <v>MARKETING ĐỊA PHƯƠNG</v>
          </cell>
        </row>
        <row r="51">
          <cell r="C51" t="str">
            <v>MNH</v>
          </cell>
          <cell r="D51" t="str">
            <v>MARETING NGÂN HÀNG</v>
          </cell>
          <cell r="E51" t="str">
            <v>MARETING NGÂN HÀNG</v>
          </cell>
        </row>
        <row r="52">
          <cell r="C52" t="str">
            <v>NG7</v>
          </cell>
          <cell r="D52" t="str">
            <v>NGHE 7</v>
          </cell>
          <cell r="E52" t="str">
            <v>NGHE 7</v>
          </cell>
        </row>
        <row r="53">
          <cell r="C53" t="str">
            <v>NM</v>
          </cell>
          <cell r="D53" t="str">
            <v>NỀN MÓNG</v>
          </cell>
          <cell r="E53" t="str">
            <v>NỀN MÓNG</v>
          </cell>
        </row>
        <row r="54">
          <cell r="C54" t="str">
            <v>NTLD</v>
          </cell>
          <cell r="D54" t="str">
            <v>NGHỆ THUẬT LÃNH ĐẠO</v>
          </cell>
          <cell r="E54" t="str">
            <v>NGHỆ THUẬT LÃNH ĐẠO</v>
          </cell>
        </row>
        <row r="55">
          <cell r="C55" t="str">
            <v>NVBH</v>
          </cell>
          <cell r="D55" t="str">
            <v>NGHIỆP VỤ BẢO HIỂM</v>
          </cell>
          <cell r="E55" t="str">
            <v>NGHIỆP VỤ BẢO HIỂM</v>
          </cell>
        </row>
        <row r="56">
          <cell r="C56" t="str">
            <v>NVXNK</v>
          </cell>
          <cell r="D56" t="str">
            <v>NGHIỆP VỤ XUẤT NHẬP KHẨU</v>
          </cell>
          <cell r="E56" t="str">
            <v>NGHIỆP VỤ XUẤT NHẬP KHẨU</v>
          </cell>
        </row>
        <row r="57">
          <cell r="C57" t="str">
            <v>PC</v>
          </cell>
          <cell r="D57" t="str">
            <v>PUBLIC SPEAKING</v>
          </cell>
          <cell r="E57" t="str">
            <v>PUBLIC SPEAKING</v>
          </cell>
        </row>
        <row r="58">
          <cell r="C58" t="str">
            <v>PTCUDTM</v>
          </cell>
          <cell r="D58" t="str">
            <v>PHÂN TÍCH CÁC Ứng DỤNG THƯƠNG MẠI TRÊN CN.NET</v>
          </cell>
          <cell r="E58" t="str">
            <v>PHÂN TÍCH CÁC ỨNG DỤNG THƯƠNG MẠI TRÊN CN.NET</v>
          </cell>
        </row>
        <row r="59">
          <cell r="C59" t="str">
            <v>PTHDKD</v>
          </cell>
          <cell r="D59" t="str">
            <v>PHÂN TÍCH HOẠT ĐỘNG KINH DOANH</v>
          </cell>
          <cell r="E59" t="str">
            <v>PHÂN TÍCH HOẠT ĐỘNG KINH DOANH</v>
          </cell>
        </row>
        <row r="60">
          <cell r="C60" t="str">
            <v>PTHDKDNH</v>
          </cell>
          <cell r="D60" t="str">
            <v>PHÂN TÍCH HOẠT ĐỘNG KINH DOANH NGÂN HÀNG</v>
          </cell>
          <cell r="E60" t="str">
            <v>PHÂN TÍCH HOẠT ĐỘNG KINH DOANH NGÂN HÀNG</v>
          </cell>
        </row>
        <row r="61">
          <cell r="C61" t="str">
            <v>PTTC</v>
          </cell>
          <cell r="D61" t="str">
            <v>PHÂN TÍCH TÀI CHÍNH</v>
          </cell>
          <cell r="E61" t="str">
            <v>PHÂN TÍCH TÀI CHÍNH</v>
          </cell>
        </row>
        <row r="62">
          <cell r="C62" t="str">
            <v>PTTCDN</v>
          </cell>
          <cell r="D62" t="str">
            <v>PHÂN TÍCH TÀI CHÍNH DOANH NGHIỆP</v>
          </cell>
          <cell r="E62" t="str">
            <v>PHÂN TÍCH TÀI CHÍNH DOANH NGHIỆP</v>
          </cell>
        </row>
        <row r="63">
          <cell r="C63" t="str">
            <v>PTVDTCK</v>
          </cell>
          <cell r="D63" t="str">
            <v>PHÂN TÍCH VÀ ĐẦU TƯ CHỨNG KHOÁN</v>
          </cell>
          <cell r="E63" t="str">
            <v>PHÂN TÍCH VÀ ĐẦU TƯ CHỨNG KHOÁN</v>
          </cell>
        </row>
        <row r="64">
          <cell r="C64" t="str">
            <v>QCVCT</v>
          </cell>
          <cell r="D64" t="str">
            <v>QUẢNG CÁO VÀ CHIÊU THỊ</v>
          </cell>
          <cell r="E64" t="str">
            <v>QUẢNG CÁO VÀ CHIÊU THỊ</v>
          </cell>
        </row>
        <row r="65">
          <cell r="C65" t="str">
            <v>QHCC</v>
          </cell>
          <cell r="D65" t="str">
            <v>QUAN HỆ CÔNG CHÚNG</v>
          </cell>
          <cell r="E65" t="str">
            <v>QUAN HỆ CÔNG CHÚNG</v>
          </cell>
        </row>
        <row r="66">
          <cell r="C66" t="str">
            <v>QLDAPM</v>
          </cell>
          <cell r="D66" t="str">
            <v>QUẢN LÝ DỰ ÁN PHẦN MỀM</v>
          </cell>
          <cell r="E66" t="str">
            <v>QUẢN LÝ DỰ ÁN PHẦN MỀM</v>
          </cell>
        </row>
        <row r="67">
          <cell r="C67" t="str">
            <v>QTBH</v>
          </cell>
          <cell r="D67" t="str">
            <v>QUẢN TRỊ BÁN HÀNG</v>
          </cell>
          <cell r="E67" t="str">
            <v>QUẢN TRỊ BÁN HÀNG</v>
          </cell>
        </row>
        <row r="68">
          <cell r="C68" t="str">
            <v>QTCL</v>
          </cell>
          <cell r="D68" t="str">
            <v>QUẢN TRỊ CHIẾN LƯỢC</v>
          </cell>
          <cell r="E68" t="str">
            <v>QUẢN TRỊ CHIẾN LƯỢC</v>
          </cell>
        </row>
        <row r="69">
          <cell r="C69" t="str">
            <v>QTCLG</v>
          </cell>
          <cell r="D69" t="str">
            <v>QUẢN TRỊ CHẤT LƯỢNG</v>
          </cell>
          <cell r="E69" t="str">
            <v>QUẢN TRỊ CHẤT LƯỢNG</v>
          </cell>
        </row>
        <row r="70">
          <cell r="C70" t="str">
            <v>QTDADT</v>
          </cell>
          <cell r="D70" t="str">
            <v>QUẢN TRỊ DỰ ÁN ĐẦU TƯ</v>
          </cell>
          <cell r="E70" t="str">
            <v>QUẢN TRỊ DỰ ÁN ĐẦU TƯ</v>
          </cell>
        </row>
        <row r="71">
          <cell r="C71" t="str">
            <v>QTHCVP</v>
          </cell>
          <cell r="D71" t="str">
            <v>QUẢN TRỊ HÀNH CHÍNH VĂN PHÒNG</v>
          </cell>
          <cell r="E71" t="str">
            <v>QUẢN TRỊ HÀNH CHÍNH VĂN PHÒNG</v>
          </cell>
        </row>
        <row r="72">
          <cell r="C72" t="str">
            <v>QTKPP</v>
          </cell>
          <cell r="D72" t="str">
            <v>QUẢN TRỊ KÊNH PHÂN PHỐI</v>
          </cell>
          <cell r="E72" t="str">
            <v>QUẢN TRỊ KÊNH PHÂN PHỐI</v>
          </cell>
        </row>
        <row r="73">
          <cell r="C73" t="str">
            <v>QTM</v>
          </cell>
          <cell r="D73" t="str">
            <v>QUẢN TRỊ MARKETING</v>
          </cell>
          <cell r="E73" t="str">
            <v>QUẢN TRỊ MARKETING</v>
          </cell>
        </row>
        <row r="74">
          <cell r="C74" t="str">
            <v>QTRR</v>
          </cell>
          <cell r="D74" t="str">
            <v>QUẢN TRỊ RỦI RO</v>
          </cell>
          <cell r="E74" t="str">
            <v>QUẢN TRỊ RỦI RO</v>
          </cell>
        </row>
        <row r="75">
          <cell r="C75" t="str">
            <v>QTTCDN</v>
          </cell>
          <cell r="D75" t="str">
            <v>QUẢN TRỊ TÀI CHÍNH DOANH NGHIỆP</v>
          </cell>
          <cell r="E75" t="str">
            <v>QUẢN TRỊ TÀI CHÍNH DOANH NGHIỆP</v>
          </cell>
        </row>
        <row r="76">
          <cell r="C76" t="str">
            <v>TBM</v>
          </cell>
          <cell r="D76" t="str">
            <v>THIẾT BỊ MẠNG</v>
          </cell>
          <cell r="E76" t="str">
            <v>THIẾT BỊ MẠNG</v>
          </cell>
        </row>
        <row r="77">
          <cell r="C77" t="str">
            <v>TCQT</v>
          </cell>
          <cell r="D77" t="str">
            <v>TÀI CHÍNH QUỐC TẾ</v>
          </cell>
          <cell r="E77" t="str">
            <v>TÀI CHÍNH QUỐC TẾ</v>
          </cell>
        </row>
        <row r="78">
          <cell r="C78" t="str">
            <v>TCXD</v>
          </cell>
          <cell r="D78" t="str">
            <v>TỔ CHỨC XÂY DỰNG</v>
          </cell>
          <cell r="E78" t="str">
            <v>TỔ CHỨC XÂY DỰNG</v>
          </cell>
        </row>
        <row r="79">
          <cell r="C79" t="str">
            <v>DATCXD</v>
          </cell>
          <cell r="D79" t="str">
            <v>ĐỒ ÁN TỔ CHỨC XÂY DỰNG</v>
          </cell>
          <cell r="E79" t="str">
            <v>ĐỒ ÁN TỔ CHỨC XÂY DỰNG</v>
          </cell>
        </row>
        <row r="80">
          <cell r="C80" t="str">
            <v>TD</v>
          </cell>
          <cell r="D80" t="str">
            <v>TRẮC ĐỊA</v>
          </cell>
          <cell r="E80" t="str">
            <v>TRẮC ĐỊA</v>
          </cell>
        </row>
        <row r="81">
          <cell r="C81" t="str">
            <v>TDTD</v>
          </cell>
          <cell r="D81" t="str">
            <v>THẨM ĐỊNH TÍN DỤNG</v>
          </cell>
          <cell r="E81" t="str">
            <v>THẨM ĐỊNH TÍN DỤNG</v>
          </cell>
        </row>
        <row r="82">
          <cell r="C82" t="str">
            <v>THKT</v>
          </cell>
          <cell r="D82" t="str">
            <v>THỰC HÀNH KẾ TOÁN</v>
          </cell>
          <cell r="E82" t="str">
            <v>THỰC HÀNH KẾ TOÁN</v>
          </cell>
        </row>
        <row r="83">
          <cell r="C83" t="str">
            <v>TKD1</v>
          </cell>
          <cell r="D83" t="str">
            <v>THIẾT KẾ ĐƯỜNG 1</v>
          </cell>
          <cell r="E83" t="str">
            <v>THIẾT KẾ ĐƯỜNG 1</v>
          </cell>
        </row>
        <row r="84">
          <cell r="C84" t="str">
            <v>TKD2</v>
          </cell>
          <cell r="D84" t="str">
            <v>THIẾT KẾ ĐƯỜNG 2</v>
          </cell>
          <cell r="E84" t="str">
            <v>THIẾT KẾ ĐƯỜNG 2</v>
          </cell>
        </row>
        <row r="85">
          <cell r="C85" t="str">
            <v>TKT</v>
          </cell>
          <cell r="D85" t="str">
            <v>TIN KẾ TOÁN</v>
          </cell>
          <cell r="E85" t="str">
            <v>TIN KẾ TOÁN</v>
          </cell>
        </row>
        <row r="86">
          <cell r="C86" t="str">
            <v>TLVDP</v>
          </cell>
          <cell r="D86" t="str">
            <v>THƯƠNG LƯỢNG VÀ ĐÀM PHÁN</v>
          </cell>
          <cell r="E86" t="str">
            <v>THƯƠNG LƯỢNG VÀ ĐÀM PHÁN</v>
          </cell>
        </row>
        <row r="87">
          <cell r="C87" t="str">
            <v>TTCK</v>
          </cell>
          <cell r="D87" t="str">
            <v>THỊ TRƯỜNG CHỨNG KHOÁN</v>
          </cell>
          <cell r="E87" t="str">
            <v>THỊ TRƯỜNG CHỨNG KHOÁN</v>
          </cell>
        </row>
        <row r="88">
          <cell r="C88" t="str">
            <v>TTS</v>
          </cell>
          <cell r="D88" t="str">
            <v>THÔNG TIN SỐ</v>
          </cell>
          <cell r="E88" t="str">
            <v>THÔNG TIN SỐ</v>
          </cell>
        </row>
        <row r="89">
          <cell r="C89" t="str">
            <v>VNC</v>
          </cell>
          <cell r="D89" t="str">
            <v>VIẾT NÂNG CAO</v>
          </cell>
          <cell r="E89" t="str">
            <v>VIẾT NÂNG CAO</v>
          </cell>
        </row>
        <row r="90">
          <cell r="C90" t="str">
            <v>XDC</v>
          </cell>
          <cell r="D90" t="str">
            <v>XÂY DỰNG CẦU</v>
          </cell>
          <cell r="E90" t="str">
            <v>XÂY DỰNG CẦU</v>
          </cell>
        </row>
        <row r="91">
          <cell r="C91" t="str">
            <v>DAXDC</v>
          </cell>
          <cell r="D91" t="str">
            <v>ĐỒ ÁN XÂY DỰNG CẦU</v>
          </cell>
          <cell r="E91" t="str">
            <v>ĐỒ ÁN XÂY DỰNG CẦU</v>
          </cell>
        </row>
        <row r="92">
          <cell r="C92" t="str">
            <v>N7</v>
          </cell>
          <cell r="D92" t="str">
            <v>NÓI 7</v>
          </cell>
          <cell r="E92" t="str">
            <v>NÓI 7</v>
          </cell>
        </row>
        <row r="93">
          <cell r="C93" t="str">
            <v>V7</v>
          </cell>
          <cell r="D93" t="str">
            <v>VIẾT 7</v>
          </cell>
          <cell r="E93" t="str">
            <v>VIẾT 7</v>
          </cell>
        </row>
        <row r="94">
          <cell r="C94" t="str">
            <v>DV5</v>
          </cell>
          <cell r="D94" t="str">
            <v>DỊCH VIẾT 5</v>
          </cell>
          <cell r="E94" t="str">
            <v>DỊCH VIẾT 5</v>
          </cell>
        </row>
        <row r="95">
          <cell r="C95" t="str">
            <v>DV6</v>
          </cell>
          <cell r="D95" t="str">
            <v>DỊCH VIẾT 6</v>
          </cell>
          <cell r="E95" t="str">
            <v>DỊCH VIẾT 6</v>
          </cell>
        </row>
        <row r="96">
          <cell r="C96" t="str">
            <v>DN5</v>
          </cell>
          <cell r="D96" t="str">
            <v>DỊCH NGHE 5</v>
          </cell>
          <cell r="E96" t="str">
            <v>DỊCH NGHE 5</v>
          </cell>
        </row>
        <row r="97">
          <cell r="C97" t="str">
            <v>NNC</v>
          </cell>
          <cell r="D97" t="str">
            <v>NÓI NÂNG CAO</v>
          </cell>
          <cell r="E97" t="str">
            <v>NÓI NÂNG CAO</v>
          </cell>
        </row>
        <row r="98">
          <cell r="C98" t="str">
            <v>QTKDKS</v>
          </cell>
          <cell r="D98" t="str">
            <v>QUẢN TRỊ KINH DOANH KHÁCH SẠN</v>
          </cell>
          <cell r="E98" t="str">
            <v>QUẢN TRỊ KINH DOANH KHÁCH SẠN</v>
          </cell>
        </row>
        <row r="99">
          <cell r="C99" t="str">
            <v>QTKDNH</v>
          </cell>
          <cell r="D99" t="str">
            <v>QUẢN TRỊ KINH DOANH NHÀ HÀNG</v>
          </cell>
          <cell r="E99" t="str">
            <v>QUẢN TRỊ KINH DOANH NHÀ HÀNG</v>
          </cell>
        </row>
        <row r="100">
          <cell r="C100" t="str">
            <v>KTXD</v>
          </cell>
          <cell r="D100" t="str">
            <v>KINH TẾ XÂY DỰNG</v>
          </cell>
          <cell r="E100" t="str">
            <v>KINH TẾ XÂY DỰNG</v>
          </cell>
        </row>
        <row r="101">
          <cell r="C101" t="str">
            <v>TDHTKD</v>
          </cell>
          <cell r="D101" t="str">
            <v>TỰ ĐỘNG HÓA THIẾT KẾ ĐƯỜNG</v>
          </cell>
          <cell r="E101" t="str">
            <v>TỰ ĐỘNG HÓA THIẾT KẾ ĐƯỜNG</v>
          </cell>
        </row>
        <row r="102">
          <cell r="C102" t="str">
            <v>CDD</v>
          </cell>
          <cell r="D102" t="str">
            <v>CHUYÊN ĐỀ ĐƯỜNG</v>
          </cell>
          <cell r="E102" t="str">
            <v>CHUYÊN ĐỀ ĐƯỜNG</v>
          </cell>
        </row>
        <row r="103">
          <cell r="C103" t="str">
            <v>CDC</v>
          </cell>
          <cell r="D103" t="str">
            <v>CHUYÊN ĐỀ CẦU</v>
          </cell>
          <cell r="E103" t="str">
            <v>CHUYÊN ĐỀ CẦU</v>
          </cell>
        </row>
        <row r="104">
          <cell r="C104" t="str">
            <v>KTVTND</v>
          </cell>
          <cell r="D104" t="str">
            <v>KHAI THÁC VÀ THÍ NGHIỆM ĐƯỜNG</v>
          </cell>
          <cell r="E104" t="str">
            <v>KHAI THÁC VÀ THÍ NGHIỆM ĐƯỜNG</v>
          </cell>
        </row>
        <row r="105">
          <cell r="C105" t="str">
            <v>KTKDVGCC</v>
          </cell>
          <cell r="D105" t="str">
            <v>KHAI THÁC KIỂM ĐỊNH VÀ GIA CỐ CẦU</v>
          </cell>
          <cell r="E105" t="str">
            <v>KHAI THÁC KIỂM ĐỊNH VÀ GIA CỐ CẦU</v>
          </cell>
        </row>
        <row r="106">
          <cell r="C106" t="str">
            <v>TKDVGTDT</v>
          </cell>
          <cell r="D106" t="str">
            <v>THIẾT KẾ ĐƯỜNG VÀ GIAO THÔNG ĐÔ THỊ</v>
          </cell>
          <cell r="E106" t="str">
            <v>THIẾT KẾ ĐƯỜNG VÀ GIAO THÔNG ĐÔ THỊ</v>
          </cell>
        </row>
        <row r="107">
          <cell r="C107" t="str">
            <v>KTCN</v>
          </cell>
          <cell r="D107" t="str">
            <v>KIẾN TRÚC CÔNG NGHIỆP</v>
          </cell>
          <cell r="E107" t="str">
            <v>KIẾN TRÚC CÔNG NGHIỆP</v>
          </cell>
        </row>
        <row r="108">
          <cell r="C108" t="str">
            <v>VLKT</v>
          </cell>
          <cell r="D108" t="str">
            <v>VẬT LÝ KIẾN TRÚC</v>
          </cell>
          <cell r="E108" t="str">
            <v>VẬT LÝ KIẾN TRÚC</v>
          </cell>
        </row>
        <row r="109">
          <cell r="C109" t="str">
            <v>TNCT</v>
          </cell>
          <cell r="D109" t="str">
            <v>THÍ NGHIỆM CÔNG TRÌNH</v>
          </cell>
          <cell r="E109" t="str">
            <v>THÍ NGHIỆM CÔNG TRÌNH</v>
          </cell>
        </row>
        <row r="110">
          <cell r="C110" t="str">
            <v>DATKD1</v>
          </cell>
          <cell r="D110" t="str">
            <v>ĐỒ ÁN THIẾT KẾ ĐƯỜNG 1</v>
          </cell>
          <cell r="E110" t="str">
            <v>ĐỒ ÁN THIẾT KẾ ĐƯỜNG 1</v>
          </cell>
        </row>
        <row r="111">
          <cell r="C111" t="str">
            <v>NMCVTKC</v>
          </cell>
          <cell r="D111" t="str">
            <v>NHẬP MÔN CẦU VÀ THIẾT KẾ CẦU BTCT</v>
          </cell>
          <cell r="E111" t="str">
            <v>NHẬP MÔN CẦU VÀ THIẾT KẾ CẦU BTCT</v>
          </cell>
        </row>
        <row r="112">
          <cell r="C112" t="str">
            <v>DATKCBT</v>
          </cell>
          <cell r="D112" t="str">
            <v>ĐỒ ÁN THIẾT KẾ CẦU BTCT</v>
          </cell>
          <cell r="E112" t="str">
            <v>ĐỒ ÁN THIẾT KẾ CẦU BTCT</v>
          </cell>
        </row>
        <row r="113">
          <cell r="C113" t="str">
            <v>TDHTKC</v>
          </cell>
          <cell r="D113" t="str">
            <v>TỰ ĐỘNG HÓA THIẾT KẾ CẦU</v>
          </cell>
          <cell r="E113" t="str">
            <v>TỰ ĐỘNG HÓA THIẾT KẾ CẦU</v>
          </cell>
        </row>
        <row r="114">
          <cell r="C114" t="str">
            <v>DATKD2</v>
          </cell>
          <cell r="D114" t="str">
            <v>ĐỒ ÁN THIẾT KẾ ĐƯỜNG 2</v>
          </cell>
          <cell r="E114" t="str">
            <v>ĐỒ ÁN THIẾT KẾ ĐƯỜNG 2</v>
          </cell>
        </row>
        <row r="115">
          <cell r="C115" t="str">
            <v>XDD</v>
          </cell>
          <cell r="D115" t="str">
            <v>XÂY DỰNG ĐƯỜNG</v>
          </cell>
          <cell r="E115" t="str">
            <v>XÂY DỰNG ĐƯỜNG</v>
          </cell>
        </row>
        <row r="116">
          <cell r="C116" t="str">
            <v>DAXDD</v>
          </cell>
          <cell r="D116" t="str">
            <v>ĐỒ ÁN XÂY DỰNG ĐƯỜNG</v>
          </cell>
          <cell r="E116" t="str">
            <v>ĐỒ ÁN XÂY DỰNG ĐƯỜNG</v>
          </cell>
        </row>
        <row r="117">
          <cell r="C117" t="str">
            <v>TCTCVXNP</v>
          </cell>
          <cell r="D117" t="str">
            <v>TỔ CHỨC THI CÔNG VÀ XÍ NGHIỆP PHỤ</v>
          </cell>
          <cell r="E117" t="str">
            <v>TỔ CHỨC THI CÔNG VÀ XÍ NGHIỆP PHỤ</v>
          </cell>
        </row>
        <row r="118">
          <cell r="C118" t="str">
            <v>KCTG</v>
          </cell>
          <cell r="D118" t="str">
            <v>KẾT CẤU THÉP GỖ</v>
          </cell>
          <cell r="E118" t="str">
            <v>KẾT CẤU THÉP GỖ</v>
          </cell>
        </row>
        <row r="119">
          <cell r="C119" t="str">
            <v>TKPMHDT</v>
          </cell>
          <cell r="D119" t="str">
            <v>THIẾT KẾ PHẦN MỀM HƯỚNG ĐỐI TƯỢNG SỬ DỤNG UML</v>
          </cell>
          <cell r="E119" t="str">
            <v>THIẾT KẾ PHẦN MỀM HƯỚNG ĐỐI TƯỢNG SỬ DỤNG UML</v>
          </cell>
        </row>
        <row r="120">
          <cell r="C120" t="str">
            <v>CDNM</v>
          </cell>
          <cell r="D120" t="str">
            <v>CƠ ĐẤT-NỀN MÓNG</v>
          </cell>
          <cell r="E120" t="str">
            <v>CƠ ĐẤT-NỀN MÓNG</v>
          </cell>
        </row>
        <row r="121">
          <cell r="C121" t="str">
            <v>XHHDT</v>
          </cell>
          <cell r="D121" t="str">
            <v>XÃ HỘI HỌC ĐÔ THỊ</v>
          </cell>
          <cell r="E121" t="str">
            <v>XÃ HỘI HỌC ĐÔ THỊ</v>
          </cell>
        </row>
        <row r="122">
          <cell r="C122" t="str">
            <v>LSNT</v>
          </cell>
          <cell r="D122" t="str">
            <v>LỊCH SỬ NGHỆ THUẬT</v>
          </cell>
          <cell r="E122" t="str">
            <v>LỊCH SỬ NGHỆ THUẬT</v>
          </cell>
        </row>
        <row r="123">
          <cell r="C123" t="str">
            <v>MTH</v>
          </cell>
          <cell r="D123" t="str">
            <v>TOÁN ÔN TẬP</v>
          </cell>
          <cell r="E123" t="str">
            <v>TOÁN ÔN TẬP</v>
          </cell>
        </row>
        <row r="124">
          <cell r="C124" t="str">
            <v>TTQTTDL</v>
          </cell>
          <cell r="D124" t="str">
            <v>THANH TOÁN QUỐC TẾ TRONG DU LỊCH</v>
          </cell>
          <cell r="E124" t="str">
            <v>THANH TOÁN QUỐC TẾ TRONG DU LỊCH</v>
          </cell>
        </row>
        <row r="125">
          <cell r="C125" t="str">
            <v>TN</v>
          </cell>
          <cell r="D125" t="str">
            <v>TIẾNG NHẬT</v>
          </cell>
          <cell r="E125" t="str">
            <v>TIẾNG NHẬT</v>
          </cell>
        </row>
        <row r="126">
          <cell r="C126" t="str">
            <v>BTTA</v>
          </cell>
          <cell r="D126" t="str">
            <v>BỔ TRỢ TIẾNG ANH</v>
          </cell>
          <cell r="E126" t="str">
            <v>BỔ TRỢ TIẾNG ANH</v>
          </cell>
        </row>
        <row r="127">
          <cell r="C127" t="str">
            <v>LTCD1</v>
          </cell>
          <cell r="D127" t="str">
            <v>LÝ THUYẾT CHUYÊN ĐỀ 1</v>
          </cell>
          <cell r="E127" t="str">
            <v>LÝ THUYẾT CHUYÊN ĐỀ 1</v>
          </cell>
        </row>
        <row r="128">
          <cell r="C128" t="str">
            <v>LTCD2</v>
          </cell>
          <cell r="D128" t="str">
            <v>LÝ THUYẾT CHUYÊN ĐỀ 2</v>
          </cell>
          <cell r="E128" t="str">
            <v>LÝ THUYẾT CHUYÊN ĐỀ 2</v>
          </cell>
          <cell r="F128">
            <v>2</v>
          </cell>
        </row>
        <row r="129">
          <cell r="C129" t="str">
            <v>LTCD3</v>
          </cell>
          <cell r="D129" t="str">
            <v>LÝ THUYẾT CHUYÊN ĐỀ 3</v>
          </cell>
          <cell r="E129" t="str">
            <v>LÝ THUYẾT CHUYÊN ĐỀ 3</v>
          </cell>
        </row>
        <row r="130">
          <cell r="C130" t="str">
            <v>MT</v>
          </cell>
          <cell r="D130" t="str">
            <v>MÔI TRƯỜNG</v>
          </cell>
          <cell r="E130" t="str">
            <v>MÔI TRƯỜNG</v>
          </cell>
        </row>
        <row r="131">
          <cell r="C131" t="str">
            <v>CDKT1</v>
          </cell>
          <cell r="D131" t="str">
            <v>CHUYÊN ĐỀ KiẾN TRÚC 1</v>
          </cell>
          <cell r="E131" t="str">
            <v>CHUYÊN ĐỀ KIẾN TRÚC 1</v>
          </cell>
        </row>
        <row r="132">
          <cell r="C132" t="str">
            <v>TCCTKT</v>
          </cell>
          <cell r="D132" t="str">
            <v>TỔ CHỨC CÔNG TÁC KẾ TOÁN</v>
          </cell>
          <cell r="E132" t="str">
            <v>TỔ CHỨC CÔNG TÁC KẾ TOÁN</v>
          </cell>
        </row>
        <row r="133">
          <cell r="C133" t="str">
            <v>TKN5</v>
          </cell>
          <cell r="D133" t="str">
            <v>THIẾT KẾ NHANH 5</v>
          </cell>
          <cell r="E133" t="str">
            <v>THIẾT KẾ NHANH 5</v>
          </cell>
        </row>
        <row r="134">
          <cell r="C134" t="str">
            <v>TTCBKT</v>
          </cell>
          <cell r="D134" t="str">
            <v>THỰC TẬP CÁN BỘ KỸ THUẬT</v>
          </cell>
          <cell r="E134" t="str">
            <v>THỰC TẬP CÁN BỘ KỸ THUẬT</v>
          </cell>
        </row>
        <row r="135">
          <cell r="C135" t="str">
            <v>SQL</v>
          </cell>
          <cell r="D135" t="str">
            <v>LẬP TRÌNH SQL</v>
          </cell>
          <cell r="E135" t="str">
            <v>LẬP TRÌNH SQL</v>
          </cell>
        </row>
        <row r="136">
          <cell r="C136" t="str">
            <v>HNM</v>
          </cell>
          <cell r="D136" t="str">
            <v>HiỆU NĂNG MẠNG</v>
          </cell>
          <cell r="E136" t="str">
            <v>HIỆU NĂNG MẠNG</v>
          </cell>
          <cell r="F136">
            <v>36</v>
          </cell>
        </row>
        <row r="137">
          <cell r="C137" t="str">
            <v>TTMT</v>
          </cell>
          <cell r="D137" t="str">
            <v>THƠ ĐƯỜNG VÀ TiỂU THUYẾT MINH THANH</v>
          </cell>
          <cell r="E137" t="str">
            <v>THƠ ĐƯỜNG VÀ TIỂU THUYẾT MINH THANH</v>
          </cell>
          <cell r="F137">
            <v>36</v>
          </cell>
        </row>
        <row r="138">
          <cell r="C138" t="str">
            <v>KTT</v>
          </cell>
          <cell r="D138" t="str">
            <v>KẾ TOÁN THUẾ</v>
          </cell>
          <cell r="E138" t="str">
            <v>KẾ TOÁN THUẾ</v>
          </cell>
          <cell r="F138">
            <v>36</v>
          </cell>
        </row>
        <row r="139">
          <cell r="C139" t="str">
            <v>AVNH</v>
          </cell>
          <cell r="D139" t="str">
            <v>ANH VĂN NGÂN HÀNG</v>
          </cell>
          <cell r="E139" t="str">
            <v>ANH VĂN NGÂN HÀNG</v>
          </cell>
          <cell r="F139">
            <v>36</v>
          </cell>
        </row>
        <row r="140">
          <cell r="C140" t="str">
            <v>TPH</v>
          </cell>
          <cell r="D140" t="str">
            <v>THI PHÁP HỌC</v>
          </cell>
          <cell r="E140" t="str">
            <v>THI PHÁP HỌC</v>
          </cell>
          <cell r="F140">
            <v>36</v>
          </cell>
        </row>
        <row r="141">
          <cell r="C141" t="str">
            <v>VXDD</v>
          </cell>
          <cell r="D141" t="str">
            <v>VĂN XUÔI ĐƯƠNG ĐẠI</v>
          </cell>
          <cell r="E141" t="str">
            <v>VĂN XUÔI ĐƯƠNG ĐẠI</v>
          </cell>
          <cell r="F141">
            <v>36</v>
          </cell>
        </row>
        <row r="142">
          <cell r="C142" t="str">
            <v>SQL</v>
          </cell>
        </row>
        <row r="143">
          <cell r="C143" t="str">
            <v>MIB251</v>
          </cell>
          <cell r="D143" t="str">
            <v>Căn Bản Vi Sinh học</v>
          </cell>
          <cell r="E143" t="str">
            <v>CĂN BẢN VI SINH HỌC</v>
          </cell>
          <cell r="F143">
            <v>3</v>
          </cell>
        </row>
        <row r="144">
          <cell r="C144" t="str">
            <v>HOS448</v>
          </cell>
          <cell r="D144" t="str">
            <v>Thực Tập Nghiệp Vụ Trong Khách Sạn / Nhà Hàng ( 3 tháng)</v>
          </cell>
          <cell r="E144" t="str">
            <v>THỰC TẬP NGHIỆP VỤ TRONG KHÁCH SẠN / NHÀ HÀNG ( 3 THÁNG)</v>
          </cell>
          <cell r="F144">
            <v>5</v>
          </cell>
        </row>
        <row r="145">
          <cell r="C145" t="str">
            <v>TOU448</v>
          </cell>
          <cell r="D145" t="str">
            <v>Thực Tập Nghiệp Vụ Trong Công Ty Lữ Hành / Đại Lý Lữ Hành ( 3 tháng)</v>
          </cell>
          <cell r="E145" t="str">
            <v>THỰC TẬP NGHIỆP VỤ TRONG CÔNG TY LỮ HÀNH / ĐẠI LÝ LỮ HÀNH ( 3 THÁNG)</v>
          </cell>
          <cell r="F145">
            <v>5</v>
          </cell>
        </row>
        <row r="146">
          <cell r="C146" t="str">
            <v>TOU1248</v>
          </cell>
          <cell r="D146" t="str">
            <v>Thực Tập Tốt Nghiệp</v>
          </cell>
          <cell r="E146" t="str">
            <v>THỰC TẬP TỐT NGHIỆP</v>
          </cell>
          <cell r="F146">
            <v>3</v>
          </cell>
        </row>
        <row r="147">
          <cell r="C147" t="str">
            <v>HOS1248</v>
          </cell>
          <cell r="D147" t="str">
            <v>Thực Tập Tốt Nghiệp</v>
          </cell>
          <cell r="E147" t="str">
            <v>THỰC TẬP TỐT NGHIỆP</v>
          </cell>
          <cell r="F147">
            <v>3</v>
          </cell>
        </row>
        <row r="148">
          <cell r="C148" t="str">
            <v>CR1146</v>
          </cell>
          <cell r="D148" t="str">
            <v>Đồ Án Chuyên Ngành</v>
          </cell>
          <cell r="E148" t="str">
            <v>ĐỒ ÁN CHUYÊN NGÀNH</v>
          </cell>
          <cell r="F148">
            <v>1</v>
          </cell>
        </row>
        <row r="149">
          <cell r="C149" t="str">
            <v>CR1348</v>
          </cell>
          <cell r="D149" t="str">
            <v>Thực Tập Tốt Nghiệp</v>
          </cell>
          <cell r="E149" t="str">
            <v>THỰC TẬP TỐT NGHIỆP</v>
          </cell>
          <cell r="F149">
            <v>3</v>
          </cell>
        </row>
        <row r="150">
          <cell r="C150" t="str">
            <v>EE1146</v>
          </cell>
          <cell r="D150" t="str">
            <v>Đồ Án Chuyên Ngành</v>
          </cell>
          <cell r="E150" t="str">
            <v>ĐỒ ÁN CHUYÊN NGÀNH</v>
          </cell>
          <cell r="F150">
            <v>1</v>
          </cell>
        </row>
        <row r="151">
          <cell r="C151" t="str">
            <v>CIE348</v>
          </cell>
          <cell r="D151" t="str">
            <v>Thực Tập Tốt Nghiệp-Cđ xây dựng</v>
          </cell>
          <cell r="E151" t="str">
            <v>THỰC TẬP TỐT NGHIỆP-CĐ XÂY DỰNG</v>
          </cell>
          <cell r="F151">
            <v>2</v>
          </cell>
        </row>
        <row r="152">
          <cell r="C152" t="str">
            <v>CIE448</v>
          </cell>
          <cell r="D152" t="str">
            <v>Thực Tập Tốt Nghiệp</v>
          </cell>
          <cell r="E152" t="str">
            <v>THỰC TẬP TỐT NGHIỆP</v>
          </cell>
          <cell r="F152">
            <v>2</v>
          </cell>
        </row>
        <row r="153">
          <cell r="C153" t="str">
            <v>CIE497</v>
          </cell>
          <cell r="D153" t="str">
            <v>Đồ Án Tốt Nghiệp</v>
          </cell>
          <cell r="E153" t="str">
            <v>ĐỒ ÁN TỐT NGHIỆP</v>
          </cell>
          <cell r="F153">
            <v>4</v>
          </cell>
        </row>
        <row r="154">
          <cell r="C154" t="str">
            <v>MGT1248</v>
          </cell>
          <cell r="D154" t="str">
            <v>Thực Tập Tốt Nghiệp</v>
          </cell>
          <cell r="E154" t="str">
            <v>THỰC TẬP TỐT NGHIỆP</v>
          </cell>
          <cell r="F154">
            <v>3</v>
          </cell>
        </row>
        <row r="155">
          <cell r="C155" t="str">
            <v>ARC446</v>
          </cell>
          <cell r="D155" t="str">
            <v>Đồ Án Tổng Hợp</v>
          </cell>
          <cell r="E155" t="str">
            <v>ĐỒ ÁN TỔNG HỢP</v>
          </cell>
          <cell r="F155">
            <v>3</v>
          </cell>
        </row>
        <row r="156">
          <cell r="C156" t="str">
            <v>ARC447</v>
          </cell>
          <cell r="D156" t="str">
            <v>Đồ Án Tốt Nghiệp</v>
          </cell>
          <cell r="E156" t="str">
            <v>ĐỒ ÁN TỐT NGHIỆP</v>
          </cell>
          <cell r="F156">
            <v>8</v>
          </cell>
        </row>
        <row r="157">
          <cell r="C157" t="str">
            <v>ARC448</v>
          </cell>
          <cell r="D157" t="str">
            <v>Thực Tập Tốt Nghiệp</v>
          </cell>
          <cell r="E157" t="str">
            <v>THỰC TẬP TỐT NGHIỆP</v>
          </cell>
          <cell r="F157">
            <v>2</v>
          </cell>
        </row>
        <row r="158">
          <cell r="C158" t="str">
            <v>ENG447</v>
          </cell>
          <cell r="D158" t="str">
            <v>Đồ Án Tốt Nghiệp</v>
          </cell>
          <cell r="E158" t="str">
            <v>ĐỒ ÁN TỐT NGHIỆP</v>
          </cell>
          <cell r="F158">
            <v>4</v>
          </cell>
        </row>
        <row r="159">
          <cell r="C159" t="str">
            <v>ENG448</v>
          </cell>
          <cell r="D159" t="str">
            <v>Thực Tập Tốt Nghiệp</v>
          </cell>
          <cell r="E159" t="str">
            <v>THỰC TẬP TỐT NGHIỆP</v>
          </cell>
          <cell r="F159">
            <v>2</v>
          </cell>
        </row>
        <row r="160">
          <cell r="C160" t="str">
            <v>CS/CR/IS246</v>
          </cell>
          <cell r="D160" t="str">
            <v>Đồ Án Cơ Sở Ngành</v>
          </cell>
          <cell r="E160" t="str">
            <v>ĐỒ ÁN CƠ SỞ NGÀNH</v>
          </cell>
          <cell r="F160">
            <v>1</v>
          </cell>
        </row>
        <row r="161">
          <cell r="C161" t="str">
            <v>CS345</v>
          </cell>
          <cell r="D161" t="str">
            <v>Đồ Án Chuyên Ngành: Công Nghệ Phần Mềm cho Cao Đẳng</v>
          </cell>
          <cell r="E161" t="str">
            <v>ĐỒ ÁN CHUYÊN NGÀNH: CÔNG NGHỆ PHẦN MỀM CHO CAO ĐẲNG</v>
          </cell>
          <cell r="F161">
            <v>1</v>
          </cell>
        </row>
        <row r="162">
          <cell r="C162" t="str">
            <v>ART1146</v>
          </cell>
          <cell r="D162" t="str">
            <v>Đồ Án Chuyên Ngành</v>
          </cell>
          <cell r="E162" t="str">
            <v>ĐỒ ÁN CHUYÊN NGÀNH</v>
          </cell>
          <cell r="F162">
            <v>1</v>
          </cell>
        </row>
        <row r="163">
          <cell r="C163" t="str">
            <v>CS1248</v>
          </cell>
          <cell r="D163" t="str">
            <v>Thực Tập Tốt Nghiệp</v>
          </cell>
          <cell r="E163" t="str">
            <v>THỰC TẬP TỐT NGHIỆP</v>
          </cell>
          <cell r="F163">
            <v>3</v>
          </cell>
        </row>
        <row r="164">
          <cell r="C164" t="str">
            <v>CS1146</v>
          </cell>
          <cell r="D164" t="str">
            <v>Đồ Án Chuyên Ngành</v>
          </cell>
          <cell r="E164" t="str">
            <v>ĐỒ ÁN CHUYÊN NGÀNH</v>
          </cell>
          <cell r="F164">
            <v>1</v>
          </cell>
        </row>
        <row r="165">
          <cell r="C165" t="str">
            <v>MGT448</v>
          </cell>
          <cell r="D165" t="str">
            <v>Thực Tập Tốt Nghiệp</v>
          </cell>
          <cell r="E165" t="str">
            <v>THỰC TẬP TỐT NGHIỆP</v>
          </cell>
          <cell r="F165">
            <v>5</v>
          </cell>
        </row>
        <row r="166">
          <cell r="C166" t="str">
            <v>IS448</v>
          </cell>
          <cell r="D166" t="str">
            <v>Thực Tập Tốt Nghiệp</v>
          </cell>
          <cell r="E166" t="str">
            <v>THỰC TẬP TỐT NGHIỆP</v>
          </cell>
          <cell r="F166">
            <v>3</v>
          </cell>
        </row>
        <row r="167">
          <cell r="C167" t="str">
            <v>CS246</v>
          </cell>
          <cell r="D167" t="str">
            <v>Đồ Án Cơ Sở Ngành: Khoa Học Máy Tính</v>
          </cell>
          <cell r="E167" t="str">
            <v>ĐỒ ÁN CƠ SỞ NGÀNH: KHOA HỌC MÁY TÍNH</v>
          </cell>
          <cell r="F167">
            <v>1</v>
          </cell>
        </row>
        <row r="168">
          <cell r="C168" t="str">
            <v>CS446</v>
          </cell>
          <cell r="D168" t="str">
            <v>Đồ Án Chuyên Ngành: Kỹ Thuật Mạng</v>
          </cell>
          <cell r="E168" t="str">
            <v>ĐỒ ÁN CHUYÊN NGÀNH: KỸ THUẬT MẠNG</v>
          </cell>
          <cell r="F168">
            <v>1</v>
          </cell>
        </row>
        <row r="169">
          <cell r="C169" t="str">
            <v>CS448</v>
          </cell>
          <cell r="D169" t="str">
            <v>Thực Tập Tốt Nghiệp</v>
          </cell>
          <cell r="E169" t="str">
            <v>THỰC TẬP TỐT NGHIỆP</v>
          </cell>
          <cell r="F169">
            <v>3</v>
          </cell>
        </row>
        <row r="170">
          <cell r="C170" t="str">
            <v>CS445</v>
          </cell>
          <cell r="D170" t="str">
            <v>Đồ Án Chuyên Ngành: Tích Hợp Hệ Thống (COTS)</v>
          </cell>
          <cell r="E170" t="str">
            <v>ĐỒ ÁN CHUYÊN NGÀNH: TÍCH HỢP HỆ THỐNG (COTS)</v>
          </cell>
          <cell r="F170">
            <v>1</v>
          </cell>
        </row>
        <row r="171">
          <cell r="C171" t="str">
            <v>CR246</v>
          </cell>
          <cell r="D171" t="str">
            <v>Đồ Án Cơ Sở Ngành: Kỹ Nghệ Máy Tính</v>
          </cell>
          <cell r="E171" t="str">
            <v>ĐỒ ÁN CƠ SỞ NGÀNH: KỸ NGHỆ MÁY TÍNH</v>
          </cell>
          <cell r="F171">
            <v>1</v>
          </cell>
        </row>
        <row r="172">
          <cell r="C172" t="str">
            <v>CR445</v>
          </cell>
          <cell r="D172" t="str">
            <v>Đồ Án Chuyên Ngành: Viễn Thông</v>
          </cell>
          <cell r="E172" t="str">
            <v>ĐỒ ÁN CHUYÊN NGÀNH: VIỄN THÔNG</v>
          </cell>
          <cell r="F172">
            <v>1</v>
          </cell>
        </row>
        <row r="173">
          <cell r="C173" t="str">
            <v>EE448</v>
          </cell>
          <cell r="D173" t="str">
            <v>Thực Tập Tốt Nghiệp</v>
          </cell>
          <cell r="E173" t="str">
            <v>THỰC TẬP TỐT NGHIỆP</v>
          </cell>
          <cell r="F173">
            <v>3</v>
          </cell>
        </row>
        <row r="174">
          <cell r="C174" t="str">
            <v>CR448</v>
          </cell>
          <cell r="D174" t="str">
            <v>Thực Tập Tốt Nghiệp</v>
          </cell>
          <cell r="E174" t="str">
            <v>THỰC TẬP TỐT NGHIỆP</v>
          </cell>
          <cell r="F174">
            <v>3</v>
          </cell>
        </row>
        <row r="175">
          <cell r="C175" t="str">
            <v>CIE324</v>
          </cell>
          <cell r="D175" t="str">
            <v>Đồ Án Nền &amp; Móng</v>
          </cell>
          <cell r="E175" t="str">
            <v>ĐỒ ÁN NỀN &amp; MÓNG</v>
          </cell>
          <cell r="F175">
            <v>1</v>
          </cell>
        </row>
        <row r="176">
          <cell r="C176" t="str">
            <v>CIE377</v>
          </cell>
          <cell r="D176" t="str">
            <v>Đồ Án Kết Cấu Bê Tông Cốt Thép</v>
          </cell>
          <cell r="E176" t="str">
            <v>ĐỒ ÁN KẾT CẤU BÊ TÔNG CỐT THÉP</v>
          </cell>
          <cell r="F176">
            <v>1</v>
          </cell>
        </row>
        <row r="177">
          <cell r="C177" t="str">
            <v>CIE412</v>
          </cell>
          <cell r="D177" t="str">
            <v>Đồ Án Thiết Kế Hình Học Đường Ôtô</v>
          </cell>
          <cell r="E177" t="str">
            <v>ĐỒ ÁN THIẾT KẾ HÌNH HỌC ĐƯỜNG ÔTÔ</v>
          </cell>
          <cell r="F177">
            <v>1</v>
          </cell>
        </row>
        <row r="178">
          <cell r="C178" t="str">
            <v>CIE414</v>
          </cell>
          <cell r="D178" t="str">
            <v>Đồ Án Thiết Kế Mặt Đường &amp; Đánh Giá Phương Án</v>
          </cell>
          <cell r="E178" t="str">
            <v>ĐỒ ÁN THIẾT KẾ MẶT ĐƯỜNG &amp; ĐÁNH GIÁ PHƯƠNG ÁN</v>
          </cell>
          <cell r="F178">
            <v>1</v>
          </cell>
        </row>
        <row r="179">
          <cell r="C179" t="str">
            <v>CIE417</v>
          </cell>
          <cell r="D179" t="str">
            <v>Đồ Án Thiết Kế Cầu Bê Tông Cốt Thép</v>
          </cell>
          <cell r="E179" t="str">
            <v>ĐỒ ÁN THIẾT KẾ CẦU BÊ TÔNG CỐT THÉP</v>
          </cell>
          <cell r="F179">
            <v>1</v>
          </cell>
        </row>
        <row r="180">
          <cell r="C180" t="str">
            <v>CIE439</v>
          </cell>
          <cell r="D180" t="str">
            <v>Đồ Án Thi Công Cầu</v>
          </cell>
          <cell r="E180" t="str">
            <v>ĐỒ ÁN THI CÔNG CẦU</v>
          </cell>
          <cell r="F180">
            <v>1</v>
          </cell>
        </row>
        <row r="181">
          <cell r="C181" t="str">
            <v>CIE447</v>
          </cell>
          <cell r="D181" t="str">
            <v>Đồ Án Tốt Nghiệp</v>
          </cell>
          <cell r="E181" t="str">
            <v>ĐỒ ÁN TỐT NGHIỆP</v>
          </cell>
          <cell r="F181">
            <v>8</v>
          </cell>
        </row>
        <row r="182">
          <cell r="C182" t="str">
            <v>CIE427</v>
          </cell>
          <cell r="D182" t="str">
            <v>Đồ Án Nhà Bê Tông Cốt Thép</v>
          </cell>
          <cell r="E182" t="str">
            <v>ĐỒ ÁN NHÀ BÊ TÔNG CỐT THÉP</v>
          </cell>
          <cell r="F182">
            <v>1</v>
          </cell>
        </row>
        <row r="183">
          <cell r="C183" t="str">
            <v>CIE429</v>
          </cell>
          <cell r="D183" t="str">
            <v>Đồ Án Kết Cấu Nhà Thép</v>
          </cell>
          <cell r="E183" t="str">
            <v>ĐỒ ÁN KẾT CẤU NHÀ THÉP</v>
          </cell>
          <cell r="F183">
            <v>1</v>
          </cell>
        </row>
        <row r="184">
          <cell r="C184" t="str">
            <v>CIE432</v>
          </cell>
          <cell r="D184" t="str">
            <v>Đồ Án Kỹ Thuật Lắp Ghép Công Trình Dân Dụng &amp; Công Nghiệp</v>
          </cell>
          <cell r="E184" t="str">
            <v>ĐỒ ÁN KỸ THUẬT LẮP GHÉP CÔNG TRÌNH DÂN DỤNG &amp; CÔNG NGHIỆP</v>
          </cell>
          <cell r="F184">
            <v>1</v>
          </cell>
        </row>
        <row r="185">
          <cell r="C185" t="str">
            <v>CIE434</v>
          </cell>
          <cell r="D185" t="str">
            <v>Đồ Án Tổ Chức Thi Công Công Trình Dân Dụng &amp; Công Nghiệp</v>
          </cell>
          <cell r="E185" t="str">
            <v>ĐỒ ÁN TỔ CHỨC THI CÔNG CÔNG TRÌNH DÂN DỤNG &amp; CÔNG NGHIỆP</v>
          </cell>
          <cell r="F185">
            <v>1</v>
          </cell>
        </row>
        <row r="186">
          <cell r="C186" t="str">
            <v>CIE486</v>
          </cell>
          <cell r="D186" t="str">
            <v>Đồ Án Kỹ Thuật Thi Công Bê Tông Toàn Khối</v>
          </cell>
          <cell r="E186" t="str">
            <v>ĐỒ ÁN KỸ THUẬT THI CÔNG BÊ TÔNG TOÀN KHỐI</v>
          </cell>
          <cell r="F186">
            <v>1</v>
          </cell>
        </row>
        <row r="187">
          <cell r="C187" t="str">
            <v>LIT448</v>
          </cell>
          <cell r="D187" t="str">
            <v>Thực Tập Tốt Nghiệp</v>
          </cell>
          <cell r="E187" t="str">
            <v>THỰC TẬP TỐT NGHIỆP</v>
          </cell>
          <cell r="F187">
            <v>5</v>
          </cell>
        </row>
        <row r="188">
          <cell r="C188" t="str">
            <v>CUL448</v>
          </cell>
          <cell r="D188" t="str">
            <v>Thực Tập Tốt Nghiệp</v>
          </cell>
          <cell r="E188" t="str">
            <v>THỰC TẬP TỐT NGHIỆP</v>
          </cell>
          <cell r="F188">
            <v>5</v>
          </cell>
        </row>
        <row r="189">
          <cell r="C189" t="str">
            <v>INR448</v>
          </cell>
          <cell r="D189" t="str">
            <v>Thực Tập Tốt Nghiệp</v>
          </cell>
          <cell r="E189" t="str">
            <v>THỰC TẬP TỐT NGHIỆP</v>
          </cell>
          <cell r="F189">
            <v>5</v>
          </cell>
        </row>
        <row r="190">
          <cell r="C190" t="str">
            <v>CIE348</v>
          </cell>
          <cell r="D190" t="str">
            <v>Thực Tập Tốt Nghiệp</v>
          </cell>
          <cell r="E190" t="str">
            <v>THỰC TẬP TỐT NGHIỆP</v>
          </cell>
          <cell r="F190">
            <v>2</v>
          </cell>
        </row>
        <row r="191">
          <cell r="C191" t="str">
            <v>CIE1148</v>
          </cell>
          <cell r="D191" t="str">
            <v>Thực Tập Công Nhân</v>
          </cell>
          <cell r="E191" t="str">
            <v>THỰC TẬP CÔNG NHÂN</v>
          </cell>
          <cell r="F191">
            <v>4</v>
          </cell>
        </row>
        <row r="192">
          <cell r="C192" t="str">
            <v>CIE1248</v>
          </cell>
          <cell r="D192" t="str">
            <v>Thực Tập Tốt Nghiệp</v>
          </cell>
          <cell r="E192" t="str">
            <v>THỰC TẬP TỐT NGHIỆP</v>
          </cell>
          <cell r="F192">
            <v>5</v>
          </cell>
        </row>
        <row r="193">
          <cell r="C193" t="str">
            <v>CIE1277</v>
          </cell>
          <cell r="D193" t="str">
            <v>Đồ Án Kết Cấu Bê Tông Cốt Thép</v>
          </cell>
          <cell r="E193" t="str">
            <v>ĐỒ ÁN KẾT CẤU BÊ TÔNG CỐT THÉP</v>
          </cell>
          <cell r="F193">
            <v>1</v>
          </cell>
        </row>
        <row r="194">
          <cell r="C194" t="str">
            <v>CIE248</v>
          </cell>
          <cell r="D194" t="str">
            <v>Thực Tập Nhận Thức</v>
          </cell>
          <cell r="E194" t="str">
            <v>THỰC TẬP NHẬN THỨC</v>
          </cell>
          <cell r="F194">
            <v>1</v>
          </cell>
        </row>
        <row r="195">
          <cell r="C195" t="str">
            <v>ARC278</v>
          </cell>
          <cell r="D195" t="str">
            <v>Đồ Án Kiến Trúc Dân Dụng 1</v>
          </cell>
          <cell r="E195" t="str">
            <v>ĐỒ ÁN KIẾN TRÚC DÂN DỤNG 1</v>
          </cell>
          <cell r="F195">
            <v>2</v>
          </cell>
        </row>
        <row r="196">
          <cell r="C196" t="str">
            <v>ARC279</v>
          </cell>
          <cell r="D196" t="str">
            <v>Đồ Án Kiến Trúc Dân Dụng 2</v>
          </cell>
          <cell r="E196" t="str">
            <v>ĐỒ ÁN KIẾN TRÚC DÂN DỤNG 2</v>
          </cell>
          <cell r="F196">
            <v>2</v>
          </cell>
        </row>
        <row r="197">
          <cell r="C197" t="str">
            <v>ARC328</v>
          </cell>
          <cell r="D197" t="str">
            <v>Đồ Án Kiến Trúc Dân Dụng 3</v>
          </cell>
          <cell r="E197" t="str">
            <v>ĐỒ ÁN KIẾN TRÚC DÂN DỤNG 3</v>
          </cell>
          <cell r="F197">
            <v>2</v>
          </cell>
        </row>
        <row r="198">
          <cell r="C198" t="str">
            <v>ARC329</v>
          </cell>
          <cell r="D198" t="str">
            <v>Đồ Án Kiến Trúc Dân Dụng 4</v>
          </cell>
          <cell r="E198" t="str">
            <v>ĐỒ ÁN KIẾN TRÚC DÂN DỤNG 4</v>
          </cell>
          <cell r="F198">
            <v>2</v>
          </cell>
        </row>
        <row r="199">
          <cell r="C199" t="str">
            <v>ARC378</v>
          </cell>
          <cell r="D199" t="str">
            <v>Đồ Án Kiến Trúc Dân Dụng 5</v>
          </cell>
          <cell r="E199" t="str">
            <v>ĐỒ ÁN KIẾN TRÚC DÂN DỤNG 5</v>
          </cell>
          <cell r="F199">
            <v>2</v>
          </cell>
        </row>
        <row r="200">
          <cell r="C200" t="str">
            <v>ARC388</v>
          </cell>
          <cell r="D200" t="str">
            <v>Đồ Án Kiến Trúc Công Nghiệp 1</v>
          </cell>
          <cell r="E200" t="str">
            <v>ĐỒ ÁN KIẾN TRÚC CÔNG NGHIỆP 1</v>
          </cell>
          <cell r="F200">
            <v>2</v>
          </cell>
        </row>
        <row r="201">
          <cell r="C201" t="str">
            <v>ARC389</v>
          </cell>
          <cell r="D201" t="str">
            <v>Đồ Án Kiến Trúc Công Nghiệp 2</v>
          </cell>
          <cell r="E201" t="str">
            <v>ĐỒ ÁN KIẾN TRÚC CÔNG NGHIỆP 2</v>
          </cell>
          <cell r="F201">
            <v>2</v>
          </cell>
        </row>
        <row r="202">
          <cell r="C202" t="str">
            <v>ARC417</v>
          </cell>
          <cell r="D202" t="str">
            <v>Đồ Án Quy Hoạch 1</v>
          </cell>
          <cell r="E202" t="str">
            <v>ĐỒ ÁN QUY HOẠCH 1</v>
          </cell>
          <cell r="F202">
            <v>2</v>
          </cell>
        </row>
        <row r="203">
          <cell r="C203" t="str">
            <v>ARC419</v>
          </cell>
          <cell r="D203" t="str">
            <v>Đồ Án Quy Hoạch 2</v>
          </cell>
          <cell r="E203" t="str">
            <v>ĐỒ ÁN QUY HOẠCH 2</v>
          </cell>
          <cell r="F203">
            <v>2</v>
          </cell>
        </row>
        <row r="204">
          <cell r="C204" t="str">
            <v>ARC428</v>
          </cell>
          <cell r="D204" t="str">
            <v>Đồ Án Kiến Trúc Dân Dụng 6</v>
          </cell>
          <cell r="E204" t="str">
            <v>ĐỒ ÁN KIẾN TRÚC DÂN DỤNG 6</v>
          </cell>
          <cell r="F204">
            <v>2</v>
          </cell>
        </row>
        <row r="206">
          <cell r="C206" t="str">
            <v>CMU-COM103</v>
          </cell>
          <cell r="D206" t="str">
            <v>Group Dynamics &amp; Communication</v>
          </cell>
          <cell r="E206" t="str">
            <v>GROUP DYNAMICS &amp; COMMUNICATION</v>
          </cell>
          <cell r="F206">
            <v>3</v>
          </cell>
        </row>
        <row r="207">
          <cell r="C207" t="str">
            <v>CMU-CS246</v>
          </cell>
          <cell r="D207" t="str">
            <v>Application Development Practices</v>
          </cell>
          <cell r="E207" t="str">
            <v>APPLICATION DEVELOPMENT PRACTICES</v>
          </cell>
          <cell r="F207">
            <v>3</v>
          </cell>
        </row>
        <row r="208">
          <cell r="C208" t="str">
            <v>CMU-CS252</v>
          </cell>
          <cell r="D208" t="str">
            <v>Introduction to Network &amp; Telecommunications Technology</v>
          </cell>
          <cell r="E208" t="str">
            <v>INTRODUCTION TO NETWORK &amp; TELECOMMUNICATIONS TECHNOLOGY</v>
          </cell>
          <cell r="F208">
            <v>3</v>
          </cell>
        </row>
        <row r="209">
          <cell r="C209" t="str">
            <v>CMU-CS303</v>
          </cell>
          <cell r="D209" t="str">
            <v>Fundamentals of Computing 1</v>
          </cell>
          <cell r="E209" t="str">
            <v>FUNDAMENTALS OF COMPUTING 1</v>
          </cell>
          <cell r="F209">
            <v>3</v>
          </cell>
        </row>
        <row r="210">
          <cell r="C210" t="str">
            <v>CMU-CS311</v>
          </cell>
          <cell r="D210" t="str">
            <v>Advanced Concepts in Computing</v>
          </cell>
          <cell r="E210" t="str">
            <v>ADVANCED CONCEPTS IN COMPUTING</v>
          </cell>
          <cell r="F210">
            <v>4</v>
          </cell>
        </row>
        <row r="211">
          <cell r="C211" t="str">
            <v>CMU-CS316</v>
          </cell>
          <cell r="D211" t="str">
            <v>Fundamentals of Computing 2</v>
          </cell>
          <cell r="E211" t="str">
            <v>FUNDAMENTALS OF COMPUTING 2</v>
          </cell>
          <cell r="F211">
            <v>3</v>
          </cell>
        </row>
        <row r="212">
          <cell r="C212" t="str">
            <v>CMU-SE100</v>
          </cell>
          <cell r="D212" t="str">
            <v>Introduction to Software Engineering</v>
          </cell>
          <cell r="E212" t="str">
            <v>INTRODUCTION TO SOFTWARE ENGINEERING</v>
          </cell>
          <cell r="F212">
            <v>3</v>
          </cell>
        </row>
        <row r="213">
          <cell r="C213" t="str">
            <v>CMU-SE252</v>
          </cell>
          <cell r="D213" t="str">
            <v>Computer Science for Practicing Engineers</v>
          </cell>
          <cell r="E213" t="str">
            <v>COMPUTER SCIENCE FOR PRACTICING ENGINEERS</v>
          </cell>
          <cell r="F213">
            <v>3</v>
          </cell>
        </row>
        <row r="214">
          <cell r="C214" t="str">
            <v>CMU-SE303</v>
          </cell>
          <cell r="D214" t="str">
            <v>Software Testing (Verification &amp; Validation)</v>
          </cell>
          <cell r="E214" t="str">
            <v>SOFTWARE TESTING (VERIFICATION &amp; VALIDATION)</v>
          </cell>
          <cell r="F214">
            <v>3</v>
          </cell>
        </row>
        <row r="215">
          <cell r="C215" t="str">
            <v>CMU-SE450</v>
          </cell>
          <cell r="D215" t="str">
            <v>Capstone Project for Software Engineering 1</v>
          </cell>
          <cell r="E215" t="str">
            <v>CAPSTONE PROJECT FOR SOFTWARE ENGINEERING 1</v>
          </cell>
          <cell r="F215">
            <v>3</v>
          </cell>
        </row>
        <row r="216">
          <cell r="C216" t="str">
            <v>CR210</v>
          </cell>
          <cell r="D216" t="str">
            <v>Lắp Ráp &amp; Bảo Trì Hệ Thống</v>
          </cell>
          <cell r="E216" t="str">
            <v>LẮP RÁP &amp; BẢO TRÌ HỆ THỐNG</v>
          </cell>
          <cell r="F216">
            <v>2</v>
          </cell>
        </row>
        <row r="217">
          <cell r="C217" t="str">
            <v>CS211</v>
          </cell>
          <cell r="D217" t="str">
            <v>Lập Trình Cơ Sở</v>
          </cell>
          <cell r="E217" t="str">
            <v>LẬP TRÌNH CƠ SỞ</v>
          </cell>
          <cell r="F217">
            <v>4</v>
          </cell>
        </row>
        <row r="218">
          <cell r="C218" t="str">
            <v>CMU-CS445</v>
          </cell>
          <cell r="D218" t="str">
            <v>System Integration Practices</v>
          </cell>
          <cell r="E218" t="str">
            <v>SYSTEM INTEGRATION PRACTICES</v>
          </cell>
          <cell r="F218">
            <v>3</v>
          </cell>
        </row>
        <row r="219">
          <cell r="C219" t="str">
            <v>CMU-SE403</v>
          </cell>
          <cell r="D219" t="str">
            <v xml:space="preserve">Software Architecture &amp; Design </v>
          </cell>
          <cell r="E219" t="str">
            <v>SOFTWARE ARCHITECTURE &amp; DESIGN</v>
          </cell>
          <cell r="F219">
            <v>4</v>
          </cell>
        </row>
        <row r="220">
          <cell r="C220" t="str">
            <v>CMU-SE445</v>
          </cell>
          <cell r="D220" t="str">
            <v>Software Reuse &amp; Integration</v>
          </cell>
          <cell r="E220" t="str">
            <v>SOFTWARE REUSE &amp; INTEGRATION</v>
          </cell>
          <cell r="F220">
            <v>3</v>
          </cell>
        </row>
        <row r="221">
          <cell r="C221" t="str">
            <v>CMU-SE451</v>
          </cell>
          <cell r="D221" t="str">
            <v>Capstone Project for Software Engineering 2</v>
          </cell>
          <cell r="E221" t="str">
            <v>CAPSTONE PROJECT FOR SOFTWARE ENGINEERING 2</v>
          </cell>
          <cell r="F221">
            <v>3</v>
          </cell>
        </row>
        <row r="222">
          <cell r="C222" t="str">
            <v>CMU-CS462</v>
          </cell>
          <cell r="D222" t="str">
            <v>Software Measurements &amp; Analysis</v>
          </cell>
          <cell r="E222" t="str">
            <v>SOFTWARE MEASUREMENTS &amp; ANALYSIS</v>
          </cell>
          <cell r="F222">
            <v>3</v>
          </cell>
        </row>
        <row r="223">
          <cell r="C223" t="str">
            <v>CMU-IS100</v>
          </cell>
          <cell r="D223" t="str">
            <v>Introduction to Information Systems</v>
          </cell>
          <cell r="E223" t="str">
            <v>INTRODUCTION TO INFORMATION SYSTEMS</v>
          </cell>
          <cell r="F223">
            <v>3</v>
          </cell>
        </row>
        <row r="224">
          <cell r="C224" t="str">
            <v>CMU-IS246</v>
          </cell>
          <cell r="D224" t="str">
            <v>Application Development Practices</v>
          </cell>
          <cell r="E224" t="str">
            <v>APPLICATION DEVELOPMENT PRACTICES</v>
          </cell>
          <cell r="F224">
            <v>3</v>
          </cell>
        </row>
        <row r="225">
          <cell r="C225" t="str">
            <v>CMU-IS251</v>
          </cell>
          <cell r="D225" t="str">
            <v>Information System Theories &amp; Practice</v>
          </cell>
          <cell r="E225" t="str">
            <v>INFORMATION SYSTEM THEORIES &amp; PRACTICE</v>
          </cell>
          <cell r="F225">
            <v>3</v>
          </cell>
        </row>
        <row r="226">
          <cell r="C226" t="str">
            <v>CMU-IS401</v>
          </cell>
          <cell r="D226" t="str">
            <v>Information System Applications</v>
          </cell>
          <cell r="E226" t="str">
            <v>INFORMATION SYSTEM APPLICATIONS</v>
          </cell>
          <cell r="F226">
            <v>3</v>
          </cell>
        </row>
        <row r="227">
          <cell r="C227" t="str">
            <v>CMU-IS432</v>
          </cell>
          <cell r="D227" t="str">
            <v>Software Project Management</v>
          </cell>
          <cell r="E227" t="str">
            <v>SOFTWARE PROJECT MANAGEMENT</v>
          </cell>
          <cell r="F227">
            <v>3</v>
          </cell>
        </row>
        <row r="228">
          <cell r="C228" t="str">
            <v>CMU-IS445</v>
          </cell>
          <cell r="D228" t="str">
            <v>System Integration Practices</v>
          </cell>
          <cell r="E228" t="str">
            <v>SYSTEM INTEGRATION PRACTICES</v>
          </cell>
          <cell r="F228">
            <v>3</v>
          </cell>
        </row>
        <row r="229">
          <cell r="C229" t="str">
            <v>CMU-IS450</v>
          </cell>
          <cell r="D229" t="str">
            <v>Capstone Project for Information Systems 1</v>
          </cell>
          <cell r="E229" t="str">
            <v>CAPSTONE PROJECT FOR INFORMATION SYSTEMS 1</v>
          </cell>
          <cell r="F229">
            <v>3</v>
          </cell>
        </row>
        <row r="230">
          <cell r="C230" t="str">
            <v>CMU-IS451</v>
          </cell>
          <cell r="D230" t="str">
            <v>Capstone Project for Information Systems 2</v>
          </cell>
          <cell r="E230" t="str">
            <v>CAPSTONE PROJECT FOR INFORMATION SYSTEMS 2</v>
          </cell>
          <cell r="F230">
            <v>3</v>
          </cell>
        </row>
        <row r="231">
          <cell r="C231" t="str">
            <v>CMU-IS482</v>
          </cell>
          <cell r="D231" t="str">
            <v>Business Value &amp; Relationship Management</v>
          </cell>
          <cell r="E231" t="str">
            <v>BUSINESS VALUE &amp; RELATIONSHIP MANAGEMENT</v>
          </cell>
          <cell r="F231">
            <v>3</v>
          </cell>
        </row>
        <row r="232">
          <cell r="C232" t="str">
            <v>CMU-SE214</v>
          </cell>
          <cell r="D232" t="str">
            <v>Requirements Engineering</v>
          </cell>
          <cell r="E232" t="str">
            <v>REQUIREMENTS ENGINEERING</v>
          </cell>
          <cell r="F232">
            <v>3</v>
          </cell>
        </row>
        <row r="233">
          <cell r="C233" t="str">
            <v>CMU-SE433</v>
          </cell>
          <cell r="D233" t="str">
            <v>Software Process &amp; Quality Management</v>
          </cell>
          <cell r="E233" t="str">
            <v>SOFTWARE PROCESS &amp; QUALITY MANAGEMENT</v>
          </cell>
          <cell r="F233">
            <v>3</v>
          </cell>
        </row>
        <row r="234">
          <cell r="C234" t="str">
            <v>CR1261</v>
          </cell>
          <cell r="D234" t="str">
            <v>Sửa Chữa Máy Tính</v>
          </cell>
          <cell r="E234" t="str">
            <v>SỬA CHỮA MÁY TÍNH</v>
          </cell>
          <cell r="F234">
            <v>3</v>
          </cell>
        </row>
        <row r="235">
          <cell r="C235" t="str">
            <v>CR1262</v>
          </cell>
          <cell r="D235" t="str">
            <v>Sữa Chữa Màn Hình &amp; Bộ Nguồn</v>
          </cell>
          <cell r="E235" t="str">
            <v>SỮA CHỮA MÀN HÌNH &amp; BỘ NGUỒN</v>
          </cell>
          <cell r="F235">
            <v>2</v>
          </cell>
        </row>
        <row r="236">
          <cell r="C236" t="str">
            <v>CR1263</v>
          </cell>
          <cell r="D236" t="str">
            <v>Sửa Chữa Các Thiết Bị Ngoại Vi (khác)</v>
          </cell>
          <cell r="E236" t="str">
            <v>SỬA CHỮA CÁC THIẾT BỊ NGOẠI VI (KHÁC)</v>
          </cell>
          <cell r="F236">
            <v>2</v>
          </cell>
        </row>
        <row r="237">
          <cell r="C237" t="str">
            <v>CR1264</v>
          </cell>
          <cell r="D237" t="str">
            <v>Sửa Chữa Máy In</v>
          </cell>
          <cell r="E237" t="str">
            <v>SỬA CHỮA MÁY IN</v>
          </cell>
          <cell r="F237">
            <v>3</v>
          </cell>
        </row>
        <row r="238">
          <cell r="C238" t="str">
            <v>CR1313</v>
          </cell>
          <cell r="D238" t="str">
            <v>Kỹ Thuật Ghép Nối &amp; Giao Tiếp</v>
          </cell>
          <cell r="E238" t="str">
            <v>KỸ THUẬT GHÉP NỐI &amp; GIAO TIẾP</v>
          </cell>
          <cell r="F238">
            <v>3</v>
          </cell>
        </row>
        <row r="239">
          <cell r="C239" t="str">
            <v>CR1315</v>
          </cell>
          <cell r="D239" t="str">
            <v>Truyền Hình Số</v>
          </cell>
          <cell r="E239" t="str">
            <v>TRUYỀN HÌNH SỐ</v>
          </cell>
          <cell r="F239">
            <v>3</v>
          </cell>
        </row>
        <row r="240">
          <cell r="C240" t="str">
            <v>EE1100</v>
          </cell>
          <cell r="D240" t="str">
            <v>Mạch và Linh Kiện Điện Tử</v>
          </cell>
          <cell r="E240" t="str">
            <v>MẠCH VÀ LINH KIỆN ĐIỆN TỬ</v>
          </cell>
          <cell r="F240">
            <v>3</v>
          </cell>
        </row>
        <row r="241">
          <cell r="C241" t="str">
            <v>EE1221</v>
          </cell>
          <cell r="D241" t="str">
            <v>Điện Tử Tương Tự (Analog)</v>
          </cell>
          <cell r="E241" t="str">
            <v>ĐIỆN TỬ TƯƠNG TỰ (ANALOG)</v>
          </cell>
          <cell r="F241">
            <v>3</v>
          </cell>
        </row>
        <row r="242">
          <cell r="C242" t="str">
            <v>EE1222</v>
          </cell>
          <cell r="D242" t="str">
            <v>Điện Tử Số (Digital)</v>
          </cell>
          <cell r="E242" t="str">
            <v>ĐIỆN TỬ SỐ (DIGITAL)</v>
          </cell>
          <cell r="F242">
            <v>3</v>
          </cell>
        </row>
        <row r="243">
          <cell r="C243" t="str">
            <v>EE1223</v>
          </cell>
          <cell r="D243" t="str">
            <v>Điện Tử Công Suất</v>
          </cell>
          <cell r="E243" t="str">
            <v>ĐIỆN TỬ CÔNG SUẤT</v>
          </cell>
          <cell r="F243">
            <v>3</v>
          </cell>
        </row>
        <row r="244">
          <cell r="C244" t="str">
            <v>EE1224</v>
          </cell>
          <cell r="D244" t="str">
            <v>Thiết Kế Mạch Điện Tử</v>
          </cell>
          <cell r="E244" t="str">
            <v>THIẾT KẾ MẠCH ĐIỆN TỬ</v>
          </cell>
          <cell r="F244">
            <v>3</v>
          </cell>
        </row>
        <row r="245">
          <cell r="C245" t="str">
            <v>EE1253</v>
          </cell>
          <cell r="D245" t="str">
            <v>Hệ Thống Viễn Thông</v>
          </cell>
          <cell r="E245" t="str">
            <v>HỆ THỐNG VIỄN THÔNG</v>
          </cell>
          <cell r="F245">
            <v>2</v>
          </cell>
        </row>
        <row r="246">
          <cell r="C246" t="str">
            <v>EE1273</v>
          </cell>
          <cell r="D246" t="str">
            <v>Kỹ Thuật Xung</v>
          </cell>
          <cell r="E246" t="str">
            <v>KỸ THUẬT XUNG</v>
          </cell>
          <cell r="F246">
            <v>3</v>
          </cell>
        </row>
        <row r="247">
          <cell r="C247" t="str">
            <v>EE1323</v>
          </cell>
          <cell r="D247" t="str">
            <v>Thiết Kế Các Hệ Thống Tự Động</v>
          </cell>
          <cell r="E247" t="str">
            <v>THIẾT KẾ CÁC HỆ THỐNG TỰ ĐỘNG</v>
          </cell>
          <cell r="F247">
            <v>4</v>
          </cell>
        </row>
        <row r="248">
          <cell r="C248" t="str">
            <v>EE1335</v>
          </cell>
          <cell r="D248" t="str">
            <v>Thiết Bị Đầu Cuối Viễn Thông</v>
          </cell>
          <cell r="E248" t="str">
            <v>THIẾT BỊ ĐẦU CUỐI VIỄN THÔNG</v>
          </cell>
          <cell r="F248">
            <v>3</v>
          </cell>
        </row>
        <row r="249">
          <cell r="C249" t="str">
            <v>EE1336</v>
          </cell>
          <cell r="D249" t="str">
            <v>Kỹ Thuật Điện Thoại &amp; Tổng Đài</v>
          </cell>
          <cell r="E249" t="str">
            <v>KỸ THUẬT ĐIỆN THOẠI &amp; TỔNG ĐÀI</v>
          </cell>
          <cell r="F249">
            <v>3</v>
          </cell>
        </row>
        <row r="250">
          <cell r="C250" t="str">
            <v>CS101</v>
          </cell>
          <cell r="D250" t="str">
            <v>Tin Học Đại Cương</v>
          </cell>
          <cell r="E250" t="str">
            <v>TIN HỌC ĐẠI CƯƠNG</v>
          </cell>
          <cell r="F250">
            <v>3</v>
          </cell>
        </row>
        <row r="251">
          <cell r="C251" t="str">
            <v>IS251</v>
          </cell>
          <cell r="D251" t="str">
            <v>Hệ Thống Thông Tin Quản Lý</v>
          </cell>
          <cell r="E251" t="str">
            <v>HỆ THỐNG THÔNG TIN QUẢN LÝ</v>
          </cell>
          <cell r="F251">
            <v>3</v>
          </cell>
        </row>
        <row r="252">
          <cell r="C252" t="str">
            <v>CS252</v>
          </cell>
          <cell r="D252" t="str">
            <v>Mạng Máy Tính</v>
          </cell>
          <cell r="E252" t="str">
            <v>MẠNG MÁY TÍNH</v>
          </cell>
          <cell r="F252">
            <v>3</v>
          </cell>
        </row>
        <row r="253">
          <cell r="C253" t="str">
            <v>IS301</v>
          </cell>
          <cell r="D253" t="str">
            <v>Cơ Sở Dữ Liệu</v>
          </cell>
          <cell r="E253" t="str">
            <v>CƠ SỞ DỮ LIỆU</v>
          </cell>
          <cell r="F253">
            <v>3</v>
          </cell>
        </row>
        <row r="254">
          <cell r="C254" t="str">
            <v>ART1000</v>
          </cell>
          <cell r="D254" t="str">
            <v>Lý Thuyết Đồ Họa Căn Bản</v>
          </cell>
          <cell r="E254" t="str">
            <v>LÝ THUYẾT ĐỒ HỌA CĂN BẢN</v>
          </cell>
          <cell r="F254">
            <v>3</v>
          </cell>
        </row>
        <row r="255">
          <cell r="C255" t="str">
            <v>ART1052</v>
          </cell>
          <cell r="D255" t="str">
            <v>Nhiếp Ảnh Căn Bản</v>
          </cell>
          <cell r="E255" t="str">
            <v>NHIẾP ẢNH CĂN BẢN</v>
          </cell>
          <cell r="F255">
            <v>2</v>
          </cell>
        </row>
        <row r="256">
          <cell r="C256" t="str">
            <v>ART1171</v>
          </cell>
          <cell r="D256" t="str">
            <v>Xử Lý Ảnh Bitmap (bằng Photoshop)</v>
          </cell>
          <cell r="E256" t="str">
            <v>XỬ LÝ ẢNH BITMAP (BẰNG PHOTOSHOP)</v>
          </cell>
          <cell r="F256">
            <v>4</v>
          </cell>
        </row>
        <row r="257">
          <cell r="C257" t="str">
            <v>ART1172</v>
          </cell>
          <cell r="D257" t="str">
            <v>Xử Lý Ảnh Vector (bằng Corel Draw)</v>
          </cell>
          <cell r="E257" t="str">
            <v>XỬ LÝ ẢNH VECTOR (BẰNG COREL DRAW)</v>
          </cell>
          <cell r="F257">
            <v>4</v>
          </cell>
        </row>
        <row r="258">
          <cell r="C258" t="str">
            <v>ART1204</v>
          </cell>
          <cell r="D258" t="str">
            <v>Các Kỹ Thuật In Ấn Cơ Bản</v>
          </cell>
          <cell r="E258" t="str">
            <v>CÁC KỸ THUẬT IN ẤN CƠ BẢN</v>
          </cell>
          <cell r="F258">
            <v>2</v>
          </cell>
        </row>
        <row r="259">
          <cell r="C259" t="str">
            <v>ART1264</v>
          </cell>
          <cell r="D259" t="str">
            <v>Thiết Kế 3D (bằng 3D Max)</v>
          </cell>
          <cell r="E259" t="str">
            <v>THIẾT KẾ 3D (BẰNG 3D MAX)</v>
          </cell>
          <cell r="F259">
            <v>3</v>
          </cell>
        </row>
        <row r="260">
          <cell r="C260" t="str">
            <v>ART1363</v>
          </cell>
          <cell r="D260" t="str">
            <v>Thiết Kế Giao Diện Đồ Họa Máy Tính (GUI, Flash)</v>
          </cell>
          <cell r="E260" t="str">
            <v>THIẾT KẾ GIAO DIỆN ĐỒ HỌA MÁY TÍNH (GUI, FLASH)</v>
          </cell>
          <cell r="F260">
            <v>3</v>
          </cell>
        </row>
        <row r="261">
          <cell r="C261" t="str">
            <v>CR1110</v>
          </cell>
          <cell r="D261" t="str">
            <v>Lắp Ráp &amp; Bảo Trì Hệ Thống</v>
          </cell>
          <cell r="E261" t="str">
            <v>LẮP RÁP &amp; BẢO TRÌ HỆ THỐNG</v>
          </cell>
          <cell r="F261">
            <v>2</v>
          </cell>
        </row>
        <row r="262">
          <cell r="C262" t="str">
            <v>CS1101</v>
          </cell>
          <cell r="D262" t="str">
            <v>Tin Học Ứng Dụng</v>
          </cell>
          <cell r="E262" t="str">
            <v>TIN HỌC ỨNG DỤNG</v>
          </cell>
          <cell r="F262">
            <v>3</v>
          </cell>
        </row>
        <row r="263">
          <cell r="C263" t="str">
            <v>CS1111</v>
          </cell>
          <cell r="D263" t="str">
            <v>Lập Trình Cơ Sở</v>
          </cell>
          <cell r="E263" t="str">
            <v>LẬP TRÌNH CƠ SỞ</v>
          </cell>
          <cell r="F263">
            <v>4</v>
          </cell>
        </row>
        <row r="264">
          <cell r="C264" t="str">
            <v>CS1123</v>
          </cell>
          <cell r="D264" t="str">
            <v>Mạng Internet &amp; Các Dịch Vụ</v>
          </cell>
          <cell r="E264" t="str">
            <v>MẠNG INTERNET &amp; CÁC DỊCH VỤ</v>
          </cell>
          <cell r="F264">
            <v>2</v>
          </cell>
        </row>
        <row r="265">
          <cell r="C265" t="str">
            <v>CS223</v>
          </cell>
          <cell r="D265" t="str">
            <v>Mạng Internet &amp; Các Dịch Vụ</v>
          </cell>
          <cell r="E265" t="str">
            <v>MẠNG INTERNET &amp; CÁC DỊCH VỤ</v>
          </cell>
          <cell r="F265">
            <v>2</v>
          </cell>
        </row>
        <row r="266">
          <cell r="C266" t="str">
            <v>CS1126</v>
          </cell>
          <cell r="D266" t="str">
            <v>Hệ Điều Hành Unix / Linux</v>
          </cell>
          <cell r="E266" t="str">
            <v>HỆ ĐIỀU HÀNH UNIX / LINUX</v>
          </cell>
          <cell r="F266">
            <v>2</v>
          </cell>
        </row>
        <row r="267">
          <cell r="C267" t="str">
            <v>IS1201</v>
          </cell>
          <cell r="D267" t="str">
            <v>Cơ Sở Dữ Liệu</v>
          </cell>
          <cell r="E267" t="str">
            <v>CƠ SỞ DỮ LIỆU</v>
          </cell>
          <cell r="F267">
            <v>3</v>
          </cell>
        </row>
        <row r="268">
          <cell r="C268" t="str">
            <v>IS1284</v>
          </cell>
          <cell r="D268" t="str">
            <v>Kỹ Thuật Thương Mại Điện Tử (ASP.NET)</v>
          </cell>
          <cell r="E268" t="str">
            <v>KỸ THUẬT THƯƠNG MẠI ĐIỆN TỬ (ASP.NET)</v>
          </cell>
          <cell r="F268">
            <v>3</v>
          </cell>
        </row>
        <row r="269">
          <cell r="C269" t="str">
            <v>CS1120</v>
          </cell>
          <cell r="D269" t="str">
            <v>Các Thiết Bị Mạng</v>
          </cell>
          <cell r="E269" t="str">
            <v>CÁC THIẾT BỊ MẠNG</v>
          </cell>
          <cell r="F269">
            <v>3</v>
          </cell>
        </row>
        <row r="270">
          <cell r="C270" t="str">
            <v>CS1150</v>
          </cell>
          <cell r="D270" t="str">
            <v>Cấu Trúc Máy Tính &amp; Hệ Vi Xử Lý</v>
          </cell>
          <cell r="E270" t="str">
            <v>CẤU TRÚC MÁY TÍNH &amp; HỆ VI XỬ LÝ</v>
          </cell>
          <cell r="F270">
            <v>3</v>
          </cell>
        </row>
        <row r="271">
          <cell r="C271" t="str">
            <v>CS1152</v>
          </cell>
          <cell r="D271" t="str">
            <v>Mạng Máy Tính</v>
          </cell>
          <cell r="E271" t="str">
            <v>MẠNG MÁY TÍNH</v>
          </cell>
          <cell r="F271">
            <v>3</v>
          </cell>
        </row>
        <row r="272">
          <cell r="C272" t="str">
            <v>CS1170</v>
          </cell>
          <cell r="D272" t="str">
            <v>LAN &amp; WAN</v>
          </cell>
          <cell r="E272" t="str">
            <v>LAN &amp; WAN</v>
          </cell>
          <cell r="F272">
            <v>3</v>
          </cell>
        </row>
        <row r="273">
          <cell r="C273" t="str">
            <v>CS1173</v>
          </cell>
          <cell r="D273" t="str">
            <v>Bảo Trì Mạng</v>
          </cell>
          <cell r="E273" t="str">
            <v>BẢO TRÌ MẠNG</v>
          </cell>
          <cell r="F273">
            <v>3</v>
          </cell>
        </row>
        <row r="274">
          <cell r="C274" t="str">
            <v>CS1272</v>
          </cell>
          <cell r="D274" t="str">
            <v>Quản Trị Mạng</v>
          </cell>
          <cell r="E274" t="str">
            <v>QUẢN TRỊ MẠNG</v>
          </cell>
          <cell r="F274">
            <v>3</v>
          </cell>
        </row>
        <row r="275">
          <cell r="C275" t="str">
            <v>CS1276</v>
          </cell>
          <cell r="D275" t="str">
            <v>Giới Thiệu An Ninh Mạng</v>
          </cell>
          <cell r="E275" t="str">
            <v>GIỚI THIỆU AN NINH MẠNG</v>
          </cell>
          <cell r="F275">
            <v>3</v>
          </cell>
        </row>
        <row r="276">
          <cell r="C276" t="str">
            <v>IS1301</v>
          </cell>
          <cell r="D276" t="str">
            <v>Hệ Quản Trị Cơ Sở Dữ Liệu</v>
          </cell>
          <cell r="E276" t="str">
            <v>HỆ QUẢN TRỊ CƠ SỞ DỮ LIỆU</v>
          </cell>
          <cell r="F276">
            <v>3</v>
          </cell>
        </row>
        <row r="277">
          <cell r="C277" t="str">
            <v>IS252</v>
          </cell>
          <cell r="D277" t="str">
            <v>Hệ Thống Thông Tin Kế Toán</v>
          </cell>
          <cell r="E277" t="str">
            <v>HỆ THỐNG THÔNG TIN KẾ TOÁN</v>
          </cell>
          <cell r="F277">
            <v>3</v>
          </cell>
        </row>
        <row r="278">
          <cell r="C278" t="str">
            <v>CS429</v>
          </cell>
          <cell r="D278" t="str">
            <v>Phản Ứng Tình Huống Tấn Công Mạng</v>
          </cell>
          <cell r="E278" t="str">
            <v>PHẢN ỨNG TÌNH HUỐNG TẤN CÔNG MẠNG</v>
          </cell>
          <cell r="F278">
            <v>2</v>
          </cell>
        </row>
        <row r="279">
          <cell r="C279" t="str">
            <v>CS417</v>
          </cell>
          <cell r="D279" t="str">
            <v>Trí Tuệ Nhân Tạo (Biểu Diễn &amp; Giải Thuật)</v>
          </cell>
          <cell r="E279" t="str">
            <v>TRÍ TUỆ NHÂN TẠO (BIỂU DIỄN &amp; GIẢI THUẬT)</v>
          </cell>
          <cell r="F279">
            <v>3</v>
          </cell>
        </row>
        <row r="280">
          <cell r="C280" t="str">
            <v>CS419</v>
          </cell>
          <cell r="D280" t="str">
            <v>Ngôn Ngữ Hình Thức &amp; Automata</v>
          </cell>
          <cell r="E280" t="str">
            <v>NGÔN NGỮ HÌNH THỨC &amp; AUTOMATA</v>
          </cell>
          <cell r="F280">
            <v>3</v>
          </cell>
        </row>
        <row r="281">
          <cell r="C281" t="str">
            <v>CS462</v>
          </cell>
          <cell r="D281" t="str">
            <v>Kiểm Thử &amp; Đảm Bảo Chất Lượng Phần Mềm</v>
          </cell>
          <cell r="E281" t="str">
            <v>KIỂM THỬ &amp; ĐẢM BẢO CHẤT LƯỢNG PHẦN MỀM</v>
          </cell>
          <cell r="F281">
            <v>3</v>
          </cell>
        </row>
        <row r="282">
          <cell r="C282" t="str">
            <v>IS342</v>
          </cell>
          <cell r="D282" t="str">
            <v>Tin Học cho Tài Chính 1</v>
          </cell>
          <cell r="E282" t="str">
            <v>TIN HỌC CHO TÀI CHÍNH 1</v>
          </cell>
          <cell r="F282">
            <v>2</v>
          </cell>
        </row>
        <row r="283">
          <cell r="C283" t="str">
            <v>IS442</v>
          </cell>
          <cell r="D283" t="str">
            <v>Tin Học cho Tài Chính 2</v>
          </cell>
          <cell r="E283" t="str">
            <v>TIN HỌC CHO TÀI CHÍNH 2</v>
          </cell>
          <cell r="F283">
            <v>2</v>
          </cell>
        </row>
        <row r="284">
          <cell r="C284" t="str">
            <v>CR100</v>
          </cell>
          <cell r="D284" t="str">
            <v>Giới Thiệu về Kỹ Nghệ Máy Tính</v>
          </cell>
          <cell r="E284" t="str">
            <v>GIỚI THIỆU VỀ KỸ NGHỆ MÁY TÍNH</v>
          </cell>
          <cell r="F284">
            <v>1</v>
          </cell>
        </row>
        <row r="285">
          <cell r="C285" t="str">
            <v>CS226</v>
          </cell>
          <cell r="D285" t="str">
            <v>Hệ Điều Hành Unix / Linux</v>
          </cell>
          <cell r="E285" t="str">
            <v>HỆ ĐIỀU HÀNH UNIX / LINUX</v>
          </cell>
          <cell r="F285">
            <v>2</v>
          </cell>
        </row>
        <row r="286">
          <cell r="C286" t="str">
            <v>CS303</v>
          </cell>
          <cell r="D286" t="str">
            <v>Phân Tích &amp; Thiết Kế Hệ Thống</v>
          </cell>
          <cell r="E286" t="str">
            <v>PHÂN TÍCH &amp; THIẾT KẾ HỆ THỐNG</v>
          </cell>
          <cell r="F286">
            <v>3</v>
          </cell>
        </row>
        <row r="287">
          <cell r="C287" t="str">
            <v>CS311</v>
          </cell>
          <cell r="D287" t="str">
            <v>Lập Trình Hướng Đối Tượng</v>
          </cell>
          <cell r="E287" t="str">
            <v>LẬP TRÌNH HƯỚNG ĐỐI TƯỢNG</v>
          </cell>
          <cell r="F287">
            <v>4</v>
          </cell>
        </row>
        <row r="288">
          <cell r="C288" t="str">
            <v>CS314</v>
          </cell>
          <cell r="D288" t="str">
            <v>Lập Trình C trong Unix/Linux</v>
          </cell>
          <cell r="E288" t="str">
            <v>LẬP TRÌNH C TRONG UNIX/LINUX</v>
          </cell>
          <cell r="F288">
            <v>3</v>
          </cell>
        </row>
        <row r="289">
          <cell r="C289" t="str">
            <v>CS372</v>
          </cell>
          <cell r="D289" t="str">
            <v>Quản Trị Mạng</v>
          </cell>
          <cell r="E289" t="str">
            <v>QUẢN TRỊ MẠNG</v>
          </cell>
          <cell r="F289">
            <v>3</v>
          </cell>
        </row>
        <row r="290">
          <cell r="C290" t="str">
            <v>CS376</v>
          </cell>
          <cell r="D290" t="str">
            <v>Giới Thiệu An Ninh Mạng</v>
          </cell>
          <cell r="E290" t="str">
            <v>GIỚI THIỆU AN NINH MẠNG</v>
          </cell>
          <cell r="F290">
            <v>3</v>
          </cell>
        </row>
        <row r="291">
          <cell r="C291" t="str">
            <v>CS420</v>
          </cell>
          <cell r="D291" t="str">
            <v>Hệ Phân Tán (J2EE, .NET)</v>
          </cell>
          <cell r="E291" t="str">
            <v>HỆ PHÂN TÁN (J2EE, .NET)</v>
          </cell>
          <cell r="F291">
            <v>3</v>
          </cell>
        </row>
        <row r="292">
          <cell r="C292" t="str">
            <v>CS421</v>
          </cell>
          <cell r="D292" t="str">
            <v>Thiết Kế Mạng</v>
          </cell>
          <cell r="E292" t="str">
            <v>THIẾT KẾ MẠNG</v>
          </cell>
          <cell r="F292">
            <v>3</v>
          </cell>
        </row>
        <row r="293">
          <cell r="C293" t="str">
            <v>CS427</v>
          </cell>
          <cell r="D293" t="str">
            <v>An Ninh Internet</v>
          </cell>
          <cell r="E293" t="str">
            <v>AN NINH INTERNET</v>
          </cell>
          <cell r="F293">
            <v>2</v>
          </cell>
        </row>
        <row r="294">
          <cell r="C294" t="str">
            <v>CS428</v>
          </cell>
          <cell r="D294" t="str">
            <v>Tấn Công Mạng</v>
          </cell>
          <cell r="E294" t="str">
            <v>TẤN CÔNG MẠNG</v>
          </cell>
          <cell r="F294">
            <v>2</v>
          </cell>
        </row>
        <row r="295">
          <cell r="C295" t="str">
            <v>CS430</v>
          </cell>
          <cell r="D295" t="str">
            <v>Kỹ Nghệ Bảo Mật</v>
          </cell>
          <cell r="E295" t="str">
            <v>KỸ NGHỆ BẢO MẬT</v>
          </cell>
          <cell r="F295">
            <v>3</v>
          </cell>
        </row>
        <row r="296">
          <cell r="C296" t="str">
            <v>IS384</v>
          </cell>
          <cell r="D296" t="str">
            <v>Kỹ Thuật Thương Mại Điện Tử (ASP.NET)</v>
          </cell>
          <cell r="E296" t="str">
            <v>KỸ THUẬT THƯƠNG MẠI ĐIỆN TỬ (ASP.NET)</v>
          </cell>
          <cell r="F296">
            <v>3</v>
          </cell>
        </row>
        <row r="297">
          <cell r="C297" t="str">
            <v>CS353</v>
          </cell>
          <cell r="D297" t="str">
            <v>Phân Tích &amp; Thiết Kế Hướng Đối Tượng</v>
          </cell>
          <cell r="E297" t="str">
            <v>PHÂN TÍCH &amp; THIẾT KẾ HƯỚNG ĐỐI TƯỢNG</v>
          </cell>
          <cell r="F297">
            <v>2</v>
          </cell>
        </row>
        <row r="298">
          <cell r="C298" t="str">
            <v>CS403</v>
          </cell>
          <cell r="D298" t="str">
            <v>Công Nghệ Phần Mềm</v>
          </cell>
          <cell r="E298" t="str">
            <v>CÔNG NGHỆ PHẦN MỀM</v>
          </cell>
          <cell r="F298">
            <v>3</v>
          </cell>
        </row>
        <row r="299">
          <cell r="C299" t="str">
            <v>CS414</v>
          </cell>
          <cell r="D299" t="str">
            <v>Lập Trình Winforms: VB.NET / C#.NET</v>
          </cell>
          <cell r="E299" t="str">
            <v>LẬP TRÌNH WINFORMS: VB.NET / C#.NET</v>
          </cell>
          <cell r="F299">
            <v>3</v>
          </cell>
        </row>
        <row r="300">
          <cell r="C300" t="str">
            <v>CS416</v>
          </cell>
          <cell r="D300" t="str">
            <v>Cấu Trúc Dữ Liệu &amp; Giải Thuật Nâng Cao</v>
          </cell>
          <cell r="E300" t="str">
            <v>CẤU TRÚC DỮ LIỆU &amp; GIẢI THUẬT NÂNG CAO</v>
          </cell>
          <cell r="F300">
            <v>3</v>
          </cell>
        </row>
        <row r="301">
          <cell r="C301" t="str">
            <v>CS434</v>
          </cell>
          <cell r="D301" t="str">
            <v>Công Cụ &amp; Phương Pháp Thiết Kế - Quản Lý (Phần Mềm)</v>
          </cell>
          <cell r="E301" t="str">
            <v>CÔNG CỤ &amp; PHƯƠNG PHÁP THIẾT KẾ - QUẢN LÝ (PHẦN MỀM)</v>
          </cell>
          <cell r="F301">
            <v>2</v>
          </cell>
        </row>
        <row r="302">
          <cell r="C302" t="str">
            <v>CS463</v>
          </cell>
          <cell r="D302" t="str">
            <v>Thiết Kế &amp; Tích Hợp Giao Diện</v>
          </cell>
          <cell r="E302" t="str">
            <v>THIẾT KẾ &amp; TÍCH HỢP GIAO DIỆN</v>
          </cell>
          <cell r="F302">
            <v>3</v>
          </cell>
        </row>
        <row r="303">
          <cell r="C303" t="str">
            <v>IS401</v>
          </cell>
          <cell r="D303" t="str">
            <v>Hệ Quản Trị Cơ Sở Dữ Liệu</v>
          </cell>
          <cell r="E303" t="str">
            <v>HỆ QUẢN TRỊ CƠ SỞ DỮ LIỆU</v>
          </cell>
          <cell r="F303">
            <v>3</v>
          </cell>
        </row>
        <row r="304">
          <cell r="C304" t="str">
            <v>IS381</v>
          </cell>
          <cell r="D304" t="str">
            <v>Thương Mại Điện Tử</v>
          </cell>
          <cell r="E304" t="str">
            <v>THƯƠNG MẠI ĐIỆN TỬ</v>
          </cell>
          <cell r="F304">
            <v>3</v>
          </cell>
        </row>
        <row r="305">
          <cell r="C305" t="str">
            <v>IS402</v>
          </cell>
          <cell r="D305" t="str">
            <v>Hệ Hỗ Trợ Ra Quyết Định</v>
          </cell>
          <cell r="E305" t="str">
            <v>HỆ HỖ TRỢ RA QUYẾT ĐỊNH</v>
          </cell>
          <cell r="F305">
            <v>3</v>
          </cell>
        </row>
        <row r="306">
          <cell r="C306" t="str">
            <v>IS433</v>
          </cell>
          <cell r="D306" t="str">
            <v>Phân Tích Thông Tin</v>
          </cell>
          <cell r="E306" t="str">
            <v>PHÂN TÍCH THÔNG TIN</v>
          </cell>
          <cell r="F306">
            <v>2</v>
          </cell>
        </row>
        <row r="307">
          <cell r="C307" t="str">
            <v>IS436</v>
          </cell>
          <cell r="D307" t="str">
            <v>Hệ Thống Thông Tin Tiếp Thị (hay Tiếp Thị Theo Cơ Sở Dữ Liệu)</v>
          </cell>
          <cell r="E307" t="str">
            <v>HỆ THỐNG THÔNG TIN TIẾP THỊ (HAY TIẾP THỊ THEO CƠ SỞ DỮ LIỆU)</v>
          </cell>
          <cell r="F307">
            <v>2</v>
          </cell>
        </row>
        <row r="308">
          <cell r="C308" t="str">
            <v>CR250</v>
          </cell>
          <cell r="D308" t="str">
            <v>Nền Tảng Hệ Thống Máy Tính</v>
          </cell>
          <cell r="E308" t="str">
            <v>NỀN TẢNG HỆ THỐNG MÁY TÍNH</v>
          </cell>
          <cell r="F308">
            <v>3</v>
          </cell>
        </row>
        <row r="309">
          <cell r="C309" t="str">
            <v>CR264</v>
          </cell>
          <cell r="D309" t="str">
            <v>Lập Trình Assembler / COBOL</v>
          </cell>
          <cell r="E309" t="str">
            <v>LẬP TRÌNH ASSEMBLER / COBOL</v>
          </cell>
          <cell r="F309">
            <v>3</v>
          </cell>
        </row>
        <row r="310">
          <cell r="C310" t="str">
            <v>CR361</v>
          </cell>
          <cell r="D310" t="str">
            <v>Hệ Vi Xử Lý và Giao Diện</v>
          </cell>
          <cell r="E310" t="str">
            <v>HỆ VI XỬ LÝ VÀ GIAO DIỆN</v>
          </cell>
          <cell r="F310">
            <v>3</v>
          </cell>
        </row>
        <row r="311">
          <cell r="C311" t="str">
            <v>CR363</v>
          </cell>
          <cell r="D311" t="str">
            <v>Hệ Điều Hành Thời Gian Thực</v>
          </cell>
          <cell r="E311" t="str">
            <v>HỆ ĐIỀU HÀNH THỜI GIAN THỰC</v>
          </cell>
          <cell r="F311">
            <v>2</v>
          </cell>
        </row>
        <row r="312">
          <cell r="C312" t="str">
            <v>CR415</v>
          </cell>
          <cell r="D312" t="str">
            <v>Kỹ Thuật Multimedia</v>
          </cell>
          <cell r="E312" t="str">
            <v>KỸ THUẬT MULTIMEDIA</v>
          </cell>
          <cell r="F312">
            <v>2</v>
          </cell>
        </row>
        <row r="313">
          <cell r="C313" t="str">
            <v>CR424</v>
          </cell>
          <cell r="D313" t="str">
            <v>Lập Trình Ứng Dụng cho các Thiết Bị Di Động</v>
          </cell>
          <cell r="E313" t="str">
            <v>LẬP TRÌNH ỨNG DỤNG CHO CÁC THIẾT BỊ DI ĐỘNG</v>
          </cell>
          <cell r="F313">
            <v>3</v>
          </cell>
        </row>
        <row r="314">
          <cell r="C314" t="str">
            <v>CR432</v>
          </cell>
          <cell r="D314" t="str">
            <v>Vi Điều Khiển Nhúng</v>
          </cell>
          <cell r="E314" t="str">
            <v>VI ĐIỀU KHIỂN NHÚNG</v>
          </cell>
          <cell r="F314">
            <v>3</v>
          </cell>
        </row>
        <row r="315">
          <cell r="C315" t="str">
            <v>CS100</v>
          </cell>
          <cell r="D315" t="str">
            <v>Giới Thiệu về Khoa Học Máy Tính</v>
          </cell>
          <cell r="E315" t="str">
            <v>GIỚI THIỆU VỀ KHOA HỌC MÁY TÍNH</v>
          </cell>
          <cell r="F315">
            <v>1</v>
          </cell>
        </row>
        <row r="316">
          <cell r="C316" t="str">
            <v>CS316</v>
          </cell>
          <cell r="D316" t="str">
            <v>Giới Thiệu Cấu Trúc Dữ Liệu &amp; Giải Thuật</v>
          </cell>
          <cell r="E316" t="str">
            <v>GIỚI THIỆU CẤU TRÚC DỮ LIỆU &amp; GIẢI THUẬT</v>
          </cell>
          <cell r="F316">
            <v>3</v>
          </cell>
        </row>
        <row r="317">
          <cell r="C317" t="str">
            <v>EE252</v>
          </cell>
          <cell r="D317" t="str">
            <v>Kỹ Thuật Số</v>
          </cell>
          <cell r="E317" t="str">
            <v>KỸ THUẬT SỐ</v>
          </cell>
          <cell r="F317">
            <v>2</v>
          </cell>
        </row>
        <row r="318">
          <cell r="C318" t="str">
            <v>EE302</v>
          </cell>
          <cell r="D318" t="str">
            <v>Lý Thuyết Mạch</v>
          </cell>
          <cell r="E318" t="str">
            <v>LÝ THUYẾT MẠCH</v>
          </cell>
          <cell r="F318">
            <v>2</v>
          </cell>
        </row>
        <row r="319">
          <cell r="C319" t="str">
            <v>EE304</v>
          </cell>
          <cell r="D319" t="str">
            <v>Xử Lý Tín Hiệu Số</v>
          </cell>
          <cell r="E319" t="str">
            <v>XỬ LÝ TÍN HIỆU SỐ</v>
          </cell>
          <cell r="F319">
            <v>3</v>
          </cell>
        </row>
        <row r="320">
          <cell r="C320" t="str">
            <v>EE353</v>
          </cell>
          <cell r="D320" t="str">
            <v>Hệ Thống Viễn Thông</v>
          </cell>
          <cell r="E320" t="str">
            <v>HỆ THỐNG VIỄN THÔNG</v>
          </cell>
          <cell r="F320">
            <v>3</v>
          </cell>
        </row>
        <row r="321">
          <cell r="C321" t="str">
            <v>EE384</v>
          </cell>
          <cell r="D321" t="str">
            <v>Kỹ Thuật Truyền Số Liệu</v>
          </cell>
          <cell r="E321" t="str">
            <v>KỸ THUẬT TRUYỀN SỐ LIỆU</v>
          </cell>
          <cell r="F321">
            <v>3</v>
          </cell>
        </row>
        <row r="322">
          <cell r="C322" t="str">
            <v>EE434</v>
          </cell>
          <cell r="D322" t="str">
            <v>Kỹ Thuật Truyền Dẫn</v>
          </cell>
          <cell r="E322" t="str">
            <v>KỸ THUẬT TRUYỀN DẪN</v>
          </cell>
          <cell r="F322">
            <v>2</v>
          </cell>
        </row>
        <row r="323">
          <cell r="C323" t="str">
            <v>EE435</v>
          </cell>
          <cell r="D323" t="str">
            <v>Thiết Bị Đầu Cuối Viễn Thông</v>
          </cell>
          <cell r="E323" t="str">
            <v>THIẾT BỊ ĐẦU CUỐI VIỄN THÔNG</v>
          </cell>
          <cell r="F323">
            <v>3</v>
          </cell>
        </row>
        <row r="324">
          <cell r="C324" t="str">
            <v>EE436</v>
          </cell>
          <cell r="D324" t="str">
            <v>Kỹ Thuật Điện Thoại &amp; Tổng Đài</v>
          </cell>
          <cell r="E324" t="str">
            <v>KỸ THUẬT ĐIỆN THOẠI &amp; TỔNG ĐÀI</v>
          </cell>
          <cell r="F324">
            <v>3</v>
          </cell>
        </row>
        <row r="325">
          <cell r="C325" t="str">
            <v>CS415</v>
          </cell>
          <cell r="D325" t="str">
            <v>Xử Lý Ảnh</v>
          </cell>
          <cell r="E325" t="str">
            <v>XỬ LÝ ẢNH</v>
          </cell>
          <cell r="F325">
            <v>3</v>
          </cell>
        </row>
        <row r="326">
          <cell r="C326" t="str">
            <v>EE200</v>
          </cell>
          <cell r="D326" t="str">
            <v>Mạch và Linh Kiện Điện Tử</v>
          </cell>
          <cell r="E326" t="str">
            <v>MẠCH VÀ LINH KIỆN ĐIỆN TỬ</v>
          </cell>
          <cell r="F326">
            <v>3</v>
          </cell>
        </row>
        <row r="327">
          <cell r="C327" t="str">
            <v>CS201</v>
          </cell>
          <cell r="D327" t="str">
            <v>Tin Học Ứng Dụng</v>
          </cell>
          <cell r="E327" t="str">
            <v>TIN HỌC ỨNG DỤNG</v>
          </cell>
          <cell r="F327">
            <v>3</v>
          </cell>
        </row>
        <row r="328">
          <cell r="C328" t="str">
            <v>CS1001</v>
          </cell>
          <cell r="D328" t="str">
            <v>Tin Học Đại Cương</v>
          </cell>
          <cell r="E328" t="str">
            <v>TIN HỌC ĐẠI CƯƠNG</v>
          </cell>
          <cell r="F328">
            <v>3</v>
          </cell>
        </row>
        <row r="329">
          <cell r="C329" t="str">
            <v>HOS361</v>
          </cell>
          <cell r="D329" t="str">
            <v>Giới Thiệu Nghiệp Vụ Nhà Hàng</v>
          </cell>
          <cell r="E329" t="str">
            <v>GIỚI THIỆU NGHIỆP VỤ NHÀ HÀNG</v>
          </cell>
          <cell r="F329">
            <v>3</v>
          </cell>
        </row>
        <row r="330">
          <cell r="C330" t="str">
            <v>HOS364</v>
          </cell>
          <cell r="D330" t="str">
            <v>Nghiệp Vụ Bàn</v>
          </cell>
          <cell r="E330" t="str">
            <v>NGHIỆP VỤ BÀN</v>
          </cell>
          <cell r="F330">
            <v>2</v>
          </cell>
        </row>
        <row r="331">
          <cell r="C331" t="str">
            <v>HOS371</v>
          </cell>
          <cell r="D331" t="str">
            <v>Giới Thiệu Nghiệp Vụ Khách Sạn</v>
          </cell>
          <cell r="E331" t="str">
            <v>GIỚI THIỆU NGHIỆP VỤ KHÁCH SẠN</v>
          </cell>
          <cell r="F331">
            <v>3</v>
          </cell>
        </row>
        <row r="332">
          <cell r="C332" t="str">
            <v>HOS374</v>
          </cell>
          <cell r="D332" t="str">
            <v>Nghiệp Vụ Buồng Phòng</v>
          </cell>
          <cell r="E332" t="str">
            <v>NGHIỆP VỤ BUỒNG PHÒNG</v>
          </cell>
          <cell r="F332">
            <v>2</v>
          </cell>
        </row>
        <row r="333">
          <cell r="C333" t="str">
            <v>HOS401</v>
          </cell>
          <cell r="D333" t="str">
            <v>Quản Trị Nhà Hàng</v>
          </cell>
          <cell r="E333" t="str">
            <v>QUẢN TRỊ NHÀ HÀNG</v>
          </cell>
          <cell r="F333">
            <v>2</v>
          </cell>
        </row>
        <row r="334">
          <cell r="C334" t="str">
            <v>HOS405</v>
          </cell>
          <cell r="D334" t="str">
            <v>Đầu Tư &amp; Xây Dựng Khách Sạn</v>
          </cell>
          <cell r="E334" t="str">
            <v>ĐẦU TƯ &amp; XÂY DỰNG KHÁCH SẠN</v>
          </cell>
          <cell r="F334">
            <v>3</v>
          </cell>
        </row>
        <row r="335">
          <cell r="C335" t="str">
            <v>TOU361</v>
          </cell>
          <cell r="D335" t="str">
            <v>Thiết Kế &amp; Điều Hành Tour Du Lịch</v>
          </cell>
          <cell r="E335" t="str">
            <v>THIẾT KẾ &amp; ĐIỀU HÀNH TOUR DU LỊCH</v>
          </cell>
          <cell r="F335">
            <v>2</v>
          </cell>
        </row>
        <row r="336">
          <cell r="C336" t="str">
            <v>TOU362</v>
          </cell>
          <cell r="D336" t="str">
            <v>Nguyên Lý Điều Hành Tour Du Lịch Nước Ngoài</v>
          </cell>
          <cell r="E336" t="str">
            <v>NGUYÊN LÝ ĐIỀU HÀNH TOUR DU LỊCH NƯỚC NGOÀI</v>
          </cell>
          <cell r="F336">
            <v>2</v>
          </cell>
        </row>
        <row r="337">
          <cell r="C337" t="str">
            <v>TOU405</v>
          </cell>
          <cell r="D337" t="str">
            <v>Quản Trị Vận Chuyển Khách Du Lịch</v>
          </cell>
          <cell r="E337" t="str">
            <v>QUẢN TRỊ VẬN CHUYỂN KHÁCH DU LỊCH</v>
          </cell>
          <cell r="F337">
            <v>2</v>
          </cell>
        </row>
        <row r="338">
          <cell r="C338" t="str">
            <v>TOU411</v>
          </cell>
          <cell r="D338" t="str">
            <v>Quản Trị Sự Kiện</v>
          </cell>
          <cell r="E338" t="str">
            <v>QUẢN TRỊ SỰ KIỆN</v>
          </cell>
          <cell r="F338">
            <v>2</v>
          </cell>
        </row>
        <row r="339">
          <cell r="C339" t="str">
            <v>TOU431</v>
          </cell>
          <cell r="D339" t="str">
            <v>Tuyến Điểm Du Lịch Việt Nam</v>
          </cell>
          <cell r="E339" t="str">
            <v>TUYẾN ĐIỂM DU LỊCH VIỆT NAM</v>
          </cell>
          <cell r="F339">
            <v>2</v>
          </cell>
        </row>
        <row r="340">
          <cell r="C340" t="str">
            <v>CUL1320</v>
          </cell>
          <cell r="D340" t="str">
            <v>Văn Hóa Champa</v>
          </cell>
          <cell r="E340" t="str">
            <v>VĂN HÓA CHAMPA</v>
          </cell>
          <cell r="F340">
            <v>2</v>
          </cell>
        </row>
        <row r="341">
          <cell r="C341" t="str">
            <v>HOS1051</v>
          </cell>
          <cell r="D341" t="str">
            <v>Tổng Quan Ngành Lưu Trú</v>
          </cell>
          <cell r="E341" t="str">
            <v>TỔNG QUAN NGÀNH LƯU TRÚ</v>
          </cell>
          <cell r="F341">
            <v>2</v>
          </cell>
        </row>
        <row r="342">
          <cell r="C342" t="str">
            <v>HOS1150</v>
          </cell>
          <cell r="D342" t="str">
            <v>Tài Nguyên Du Lịch</v>
          </cell>
          <cell r="E342" t="str">
            <v>TÀI NGUYÊN DU LỊCH</v>
          </cell>
          <cell r="F342">
            <v>2</v>
          </cell>
        </row>
        <row r="343">
          <cell r="C343" t="str">
            <v>MKT1153</v>
          </cell>
          <cell r="D343" t="str">
            <v>Tiếp Thị Du Lịch</v>
          </cell>
          <cell r="E343" t="str">
            <v>TIẾP THỊ DU LỊCH</v>
          </cell>
          <cell r="F343">
            <v>3</v>
          </cell>
        </row>
        <row r="344">
          <cell r="C344" t="str">
            <v>MKT1324</v>
          </cell>
          <cell r="D344" t="str">
            <v>Hành Vi Tiêu Dùng Trong Du Lịch</v>
          </cell>
          <cell r="E344" t="str">
            <v>HÀNH VI TIÊU DÙNG TRONG DU LỊCH</v>
          </cell>
          <cell r="F344">
            <v>2</v>
          </cell>
        </row>
        <row r="345">
          <cell r="C345" t="str">
            <v>TOU1051</v>
          </cell>
          <cell r="D345" t="str">
            <v>Tổng Quan Du Lịch</v>
          </cell>
          <cell r="E345" t="str">
            <v>TỔNG QUAN DU LỊCH</v>
          </cell>
          <cell r="F345">
            <v>2</v>
          </cell>
        </row>
        <row r="346">
          <cell r="C346" t="str">
            <v>TOU1261</v>
          </cell>
          <cell r="D346" t="str">
            <v>Thiết Kế &amp; Điều Hành Tour Du Lịch</v>
          </cell>
          <cell r="E346" t="str">
            <v>THIẾT KẾ &amp; ĐIỀU HÀNH TOUR DU LỊCH</v>
          </cell>
          <cell r="F346">
            <v>2</v>
          </cell>
        </row>
        <row r="347">
          <cell r="C347" t="str">
            <v>TOU1264</v>
          </cell>
          <cell r="D347" t="str">
            <v>Nghiệp Vụ Hướng Dẫn Du Lịch</v>
          </cell>
          <cell r="E347" t="str">
            <v>NGHIỆP VỤ HƯỚNG DẪN DU LỊCH</v>
          </cell>
          <cell r="F347">
            <v>4</v>
          </cell>
        </row>
        <row r="348">
          <cell r="C348" t="str">
            <v>TOU1323</v>
          </cell>
          <cell r="D348" t="str">
            <v>Kỹ Năng Tiếp Thị hay Bán Tour Du Lịch</v>
          </cell>
          <cell r="E348" t="str">
            <v>KỸ NĂNG TIẾP THỊ HAY BÁN TOUR DU LỊCH</v>
          </cell>
          <cell r="F348">
            <v>2</v>
          </cell>
        </row>
        <row r="349">
          <cell r="C349" t="str">
            <v>COM1143</v>
          </cell>
          <cell r="D349" t="str">
            <v>Kỹ Năng Giao Tiếp trong Du Lịch</v>
          </cell>
          <cell r="E349" t="str">
            <v>KỸ NĂNG GIAO TIẾP TRONG DU LỊCH</v>
          </cell>
          <cell r="F349">
            <v>2</v>
          </cell>
        </row>
        <row r="350">
          <cell r="C350" t="str">
            <v>HOS1271</v>
          </cell>
          <cell r="D350" t="str">
            <v>Giới Thiệu Nghiệp Vụ Khách Sạn</v>
          </cell>
          <cell r="E350" t="str">
            <v>GIỚI THIỆU NGHIỆP VỤ KHÁCH SẠN</v>
          </cell>
          <cell r="F350">
            <v>3</v>
          </cell>
        </row>
        <row r="351">
          <cell r="C351" t="str">
            <v>HOS1272</v>
          </cell>
          <cell r="D351" t="str">
            <v>Nghiệp Vụ Lễ Tân 1</v>
          </cell>
          <cell r="E351" t="str">
            <v>NGHIỆP VỤ LỄ TÂN 1</v>
          </cell>
          <cell r="F351">
            <v>2</v>
          </cell>
        </row>
        <row r="352">
          <cell r="C352" t="str">
            <v>HOS1273</v>
          </cell>
          <cell r="D352" t="str">
            <v>Nghiệp Vụ Lễ Tân 2</v>
          </cell>
          <cell r="E352" t="str">
            <v>NGHIỆP VỤ LỄ TÂN 2</v>
          </cell>
          <cell r="F352">
            <v>2</v>
          </cell>
        </row>
        <row r="353">
          <cell r="C353" t="str">
            <v>HOS1274</v>
          </cell>
          <cell r="D353" t="str">
            <v>Nghiệp Vụ Buồng Phòng 1</v>
          </cell>
          <cell r="E353" t="str">
            <v>NGHIỆP VỤ BUỒNG PHÒNG 1</v>
          </cell>
          <cell r="F353">
            <v>2</v>
          </cell>
        </row>
        <row r="354">
          <cell r="C354" t="str">
            <v>HOS1261</v>
          </cell>
          <cell r="D354" t="str">
            <v>Giới Thiệu Nghiệp Vụ Nhà Hàng</v>
          </cell>
          <cell r="E354" t="str">
            <v>GIỚI THIỆU NGHIỆP VỤ NHÀ HÀNG</v>
          </cell>
          <cell r="F354">
            <v>3</v>
          </cell>
        </row>
        <row r="355">
          <cell r="C355" t="str">
            <v>HOS1275</v>
          </cell>
          <cell r="D355" t="str">
            <v>Nghiệp Vụ Buồng Phòng 2</v>
          </cell>
          <cell r="E355" t="str">
            <v>NGHIỆP VỤ BUỒNG PHÒNG 2</v>
          </cell>
          <cell r="F355">
            <v>2</v>
          </cell>
        </row>
        <row r="356">
          <cell r="C356" t="str">
            <v>HOS1303</v>
          </cell>
          <cell r="D356" t="str">
            <v>Quản Trị Cơ Sở Vật Chất Nhà Hàng - Khách Sạn</v>
          </cell>
          <cell r="E356" t="str">
            <v>QUẢN TRỊ CƠ SỞ VẬT CHẤT NHÀ HÀNG - KHÁCH SẠN</v>
          </cell>
          <cell r="F356">
            <v>2</v>
          </cell>
        </row>
        <row r="357">
          <cell r="C357" t="str">
            <v>TOU1311</v>
          </cell>
          <cell r="D357" t="str">
            <v>Quản Trị Sự Kiện</v>
          </cell>
          <cell r="E357" t="str">
            <v>QUẢN TRỊ SỰ KIỆN</v>
          </cell>
          <cell r="F357">
            <v>2</v>
          </cell>
        </row>
        <row r="358">
          <cell r="C358" t="str">
            <v>CSN1061</v>
          </cell>
          <cell r="D358" t="str">
            <v>Ẩm Thực Việt Nam - Lý Thuyết &amp; Thực Hành</v>
          </cell>
          <cell r="E358" t="str">
            <v>ẨM THỰC VIỆT NAM - LÝ THUYẾT &amp; THỰC HÀNH</v>
          </cell>
          <cell r="F358">
            <v>2</v>
          </cell>
        </row>
        <row r="359">
          <cell r="C359" t="str">
            <v>CSN1214</v>
          </cell>
          <cell r="D359" t="str">
            <v>Xây Dựng Thực Đơn Nhà Hàng</v>
          </cell>
          <cell r="E359" t="str">
            <v>XÂY DỰNG THỰC ĐƠN NHÀ HÀNG</v>
          </cell>
          <cell r="F359">
            <v>1</v>
          </cell>
        </row>
        <row r="360">
          <cell r="C360" t="str">
            <v>CSN1303</v>
          </cell>
          <cell r="D360" t="str">
            <v>Quản Trị Thực Phẩm &amp; Thức Uống</v>
          </cell>
          <cell r="E360" t="str">
            <v>QUẢN TRỊ THỰC PHẨM &amp; THỨC UỐNG</v>
          </cell>
          <cell r="F360">
            <v>2</v>
          </cell>
        </row>
        <row r="361">
          <cell r="C361" t="str">
            <v>HOS362</v>
          </cell>
          <cell r="D361" t="str">
            <v>Nghiệp Vụ Bar</v>
          </cell>
          <cell r="E361" t="str">
            <v>NGHIỆP VỤ BAR</v>
          </cell>
          <cell r="F361">
            <v>2</v>
          </cell>
        </row>
        <row r="362">
          <cell r="C362" t="str">
            <v>HOS1262</v>
          </cell>
          <cell r="D362" t="str">
            <v>Nghiệp Vụ Bar</v>
          </cell>
          <cell r="E362" t="str">
            <v>NGHIỆP VỤ BAR</v>
          </cell>
          <cell r="F362">
            <v>3</v>
          </cell>
        </row>
        <row r="363">
          <cell r="C363" t="str">
            <v>HOS1264</v>
          </cell>
          <cell r="D363" t="str">
            <v>Nghiệp Vụ Bàn</v>
          </cell>
          <cell r="E363" t="str">
            <v>NGHIỆP VỤ BÀN</v>
          </cell>
          <cell r="F363">
            <v>4</v>
          </cell>
        </row>
        <row r="364">
          <cell r="C364" t="str">
            <v>HOS1301</v>
          </cell>
          <cell r="D364" t="str">
            <v>Quản Trị Nhà Hàng</v>
          </cell>
          <cell r="E364" t="str">
            <v>QUẢN TRỊ NHÀ HÀNG</v>
          </cell>
          <cell r="F364">
            <v>2</v>
          </cell>
        </row>
        <row r="365">
          <cell r="C365" t="str">
            <v>NTR1051</v>
          </cell>
          <cell r="D365" t="str">
            <v>Giới Thiệu Về Dinh Dưỡng Học</v>
          </cell>
          <cell r="E365" t="str">
            <v>GIỚI THIỆU VỀ DINH DƯỠNG HỌC</v>
          </cell>
          <cell r="F365">
            <v>3</v>
          </cell>
        </row>
        <row r="366">
          <cell r="C366" t="str">
            <v>NTR1105</v>
          </cell>
          <cell r="D366" t="str">
            <v>An Toàn - Vệ Sinh Thực Phẩm</v>
          </cell>
          <cell r="E366" t="str">
            <v>AN TOÀN - VỆ SINH THỰC PHẨM</v>
          </cell>
          <cell r="F366">
            <v>2</v>
          </cell>
        </row>
        <row r="367">
          <cell r="C367" t="str">
            <v>CUL420</v>
          </cell>
          <cell r="D367" t="str">
            <v>Văn Hóa Champa</v>
          </cell>
          <cell r="E367" t="str">
            <v>VĂN HÓA CHAMPA</v>
          </cell>
          <cell r="F367">
            <v>2</v>
          </cell>
        </row>
        <row r="368">
          <cell r="C368" t="str">
            <v>HOS151</v>
          </cell>
          <cell r="D368" t="str">
            <v>Tổng Quan Ngành Lưu Trú</v>
          </cell>
          <cell r="E368" t="str">
            <v>TỔNG QUAN NGÀNH LƯU TRÚ</v>
          </cell>
          <cell r="F368">
            <v>2</v>
          </cell>
        </row>
        <row r="369">
          <cell r="C369" t="str">
            <v>HOS250</v>
          </cell>
          <cell r="D369" t="str">
            <v>Tài Nguyên Du Lịch</v>
          </cell>
          <cell r="E369" t="str">
            <v>TÀI NGUYÊN DU LỊCH</v>
          </cell>
          <cell r="F369">
            <v>2</v>
          </cell>
        </row>
        <row r="370">
          <cell r="C370" t="str">
            <v>MKT253</v>
          </cell>
          <cell r="D370" t="str">
            <v>Tiếp Thị Du Lịch</v>
          </cell>
          <cell r="E370" t="str">
            <v>TIẾP THỊ DU LỊCH</v>
          </cell>
          <cell r="F370">
            <v>3</v>
          </cell>
        </row>
        <row r="371">
          <cell r="C371" t="str">
            <v>MKT424</v>
          </cell>
          <cell r="D371" t="str">
            <v>Hành Vi Tiêu Dùng Trong Du Lịch</v>
          </cell>
          <cell r="E371" t="str">
            <v>HÀNH VI TIÊU DÙNG TRONG DU LỊCH</v>
          </cell>
          <cell r="F371">
            <v>2</v>
          </cell>
        </row>
        <row r="372">
          <cell r="C372" t="str">
            <v>TOU151</v>
          </cell>
          <cell r="D372" t="str">
            <v>Tổng Quan Du Lịch</v>
          </cell>
          <cell r="E372" t="str">
            <v>TỔNG QUAN DU LỊCH</v>
          </cell>
          <cell r="F372">
            <v>2</v>
          </cell>
        </row>
        <row r="373">
          <cell r="C373" t="str">
            <v>TOU364</v>
          </cell>
          <cell r="D373" t="str">
            <v>Nghiệp Vụ Hướng Dẫn Du Lịch</v>
          </cell>
          <cell r="E373" t="str">
            <v>NGHIỆP VỤ HƯỚNG DẪN DU LỊCH</v>
          </cell>
          <cell r="F373">
            <v>3</v>
          </cell>
        </row>
        <row r="374">
          <cell r="C374" t="str">
            <v>CSN161</v>
          </cell>
          <cell r="D374" t="str">
            <v>Ẩm Thực Việt Nam - Lý Thuyết &amp; Thực Hành</v>
          </cell>
          <cell r="E374" t="str">
            <v>ẨM THỰC VIỆT NAM - LÝ THUYẾT &amp; THỰC HÀNH</v>
          </cell>
          <cell r="F374">
            <v>2</v>
          </cell>
        </row>
        <row r="375">
          <cell r="C375" t="str">
            <v>CUL416</v>
          </cell>
          <cell r="D375" t="str">
            <v>Phong Tục Tập Quán Lễ Hội Việt Nam</v>
          </cell>
          <cell r="E375" t="str">
            <v>PHONG TỤC TẬP QUÁN LỄ HỘI VIỆT NAM</v>
          </cell>
          <cell r="F375">
            <v>3</v>
          </cell>
        </row>
        <row r="376">
          <cell r="C376" t="str">
            <v>LAW413</v>
          </cell>
          <cell r="D376" t="str">
            <v>Pháp Luật Du Lịch (Việt Nam)</v>
          </cell>
          <cell r="E376" t="str">
            <v>PHÁP LUẬT DU LỊCH (VIỆT NAM)</v>
          </cell>
          <cell r="F376">
            <v>2</v>
          </cell>
        </row>
        <row r="377">
          <cell r="C377" t="str">
            <v>TOU404</v>
          </cell>
          <cell r="D377" t="str">
            <v>Quản Trị Kinh Doanh Lữ Hành</v>
          </cell>
          <cell r="E377" t="str">
            <v>QUẢN TRỊ KINH DOANH LỮ HÀNH</v>
          </cell>
          <cell r="F377">
            <v>3</v>
          </cell>
        </row>
        <row r="378">
          <cell r="C378" t="str">
            <v>MTH103</v>
          </cell>
          <cell r="D378" t="str">
            <v>Toán Cao Cấp A1</v>
          </cell>
          <cell r="E378" t="str">
            <v>TOÁN CAO CẤP A1</v>
          </cell>
          <cell r="F378">
            <v>3</v>
          </cell>
        </row>
        <row r="379">
          <cell r="C379" t="str">
            <v>STA151</v>
          </cell>
          <cell r="D379" t="str">
            <v>Lý Thuyết Xác Suất &amp; Thống Kê Toán</v>
          </cell>
          <cell r="E379" t="str">
            <v>LÝ THUYẾT XÁC SUẤT &amp; THỐNG KÊ TOÁN</v>
          </cell>
          <cell r="F379">
            <v>3</v>
          </cell>
        </row>
        <row r="380">
          <cell r="C380" t="str">
            <v>STA1051</v>
          </cell>
          <cell r="D380" t="str">
            <v>Xác Suất &amp; Thống Kê</v>
          </cell>
          <cell r="E380" t="str">
            <v>XÁC SUẤT &amp; THỐNG KÊ</v>
          </cell>
          <cell r="F380">
            <v>3</v>
          </cell>
        </row>
        <row r="381">
          <cell r="C381" t="str">
            <v>MTH100</v>
          </cell>
          <cell r="D381" t="str">
            <v>Toán Cao Cấp C</v>
          </cell>
          <cell r="E381" t="str">
            <v>TOÁN CAO CẤP C</v>
          </cell>
          <cell r="F381">
            <v>3</v>
          </cell>
        </row>
        <row r="382">
          <cell r="C382" t="str">
            <v>MTH101</v>
          </cell>
          <cell r="D382" t="str">
            <v>Toán Cao Cấp C1</v>
          </cell>
          <cell r="E382" t="str">
            <v>TOÁN CAO CẤP C1</v>
          </cell>
          <cell r="F382">
            <v>3</v>
          </cell>
        </row>
        <row r="383">
          <cell r="C383" t="str">
            <v>MTH254</v>
          </cell>
          <cell r="D383" t="str">
            <v>Toán Rời Rạc &amp; Ứng Dụng</v>
          </cell>
          <cell r="E383" t="str">
            <v>TOÁN RỜI RẠC &amp; ỨNG DỤNG</v>
          </cell>
          <cell r="F383">
            <v>3</v>
          </cell>
        </row>
        <row r="384">
          <cell r="C384" t="str">
            <v>MTH1154</v>
          </cell>
          <cell r="D384" t="str">
            <v>Đại Số &amp; Toán Rời Rạc</v>
          </cell>
          <cell r="E384" t="str">
            <v>ĐẠI SỐ &amp; TOÁN RỜI RẠC</v>
          </cell>
          <cell r="F384">
            <v>3</v>
          </cell>
        </row>
        <row r="385">
          <cell r="C385" t="str">
            <v>ECO251</v>
          </cell>
          <cell r="D385" t="str">
            <v>Kinh Tế Lượng</v>
          </cell>
          <cell r="E385" t="str">
            <v>KINH TẾ LƯỢNG</v>
          </cell>
          <cell r="F385">
            <v>2</v>
          </cell>
        </row>
        <row r="386">
          <cell r="C386" t="str">
            <v>MTH102</v>
          </cell>
          <cell r="D386" t="str">
            <v>Toán Cao Cấp C2</v>
          </cell>
          <cell r="E386" t="str">
            <v>TOÁN CAO CẤP C2</v>
          </cell>
          <cell r="F386">
            <v>2</v>
          </cell>
        </row>
        <row r="387">
          <cell r="C387" t="str">
            <v>MTH233</v>
          </cell>
          <cell r="D387" t="str">
            <v>Giải Tích trên Nền Tảng Xác Suất 1</v>
          </cell>
          <cell r="E387" t="str">
            <v>GIẢI TÍCH TRÊN NỀN TẢNG XÁC SUẤT 1</v>
          </cell>
          <cell r="F387">
            <v>2</v>
          </cell>
        </row>
        <row r="388">
          <cell r="C388" t="str">
            <v>MTH283</v>
          </cell>
          <cell r="D388" t="str">
            <v>Giải Tích trên Nền Tảng Xác Suất 2</v>
          </cell>
          <cell r="E388" t="str">
            <v>GIẢI TÍCH TRÊN NỀN TẢNG XÁC SUẤT 2</v>
          </cell>
          <cell r="F388">
            <v>2</v>
          </cell>
        </row>
        <row r="389">
          <cell r="C389" t="str">
            <v>MTH293</v>
          </cell>
          <cell r="D389" t="str">
            <v>Toán Laplace</v>
          </cell>
          <cell r="E389" t="str">
            <v>TOÁN LAPLACE</v>
          </cell>
          <cell r="F389">
            <v>2</v>
          </cell>
        </row>
        <row r="390">
          <cell r="C390" t="str">
            <v>CHE100</v>
          </cell>
          <cell r="D390" t="str">
            <v>Hóa Học Đại Cương Cơ Sở</v>
          </cell>
          <cell r="E390" t="str">
            <v>HÓA HỌC ĐẠI CƯƠNG CƠ SỞ</v>
          </cell>
          <cell r="F390">
            <v>1</v>
          </cell>
        </row>
        <row r="391">
          <cell r="C391" t="str">
            <v>CHE101</v>
          </cell>
          <cell r="D391" t="str">
            <v>Hóa Học Đại Cương</v>
          </cell>
          <cell r="E391" t="str">
            <v>HÓA HỌC ĐẠI CƯƠNG</v>
          </cell>
          <cell r="F391">
            <v>3</v>
          </cell>
        </row>
        <row r="392">
          <cell r="C392" t="str">
            <v>MTH104</v>
          </cell>
          <cell r="D392" t="str">
            <v>Toán Cao Cấp A2</v>
          </cell>
          <cell r="E392" t="str">
            <v>TOÁN CAO CẤP A2</v>
          </cell>
          <cell r="F392">
            <v>4</v>
          </cell>
        </row>
        <row r="393">
          <cell r="C393" t="str">
            <v>MTH203</v>
          </cell>
          <cell r="D393" t="str">
            <v>Toán Cao Cấp A3</v>
          </cell>
          <cell r="E393" t="str">
            <v>TOÁN CAO CẤP A3</v>
          </cell>
          <cell r="F393">
            <v>3</v>
          </cell>
        </row>
        <row r="394">
          <cell r="C394" t="str">
            <v>PHY101</v>
          </cell>
          <cell r="D394" t="str">
            <v>Vật Lý Đại Cương 1</v>
          </cell>
          <cell r="E394" t="str">
            <v>VẬT LÝ ĐẠI CƯƠNG 1</v>
          </cell>
          <cell r="F394">
            <v>3</v>
          </cell>
        </row>
        <row r="395">
          <cell r="C395" t="str">
            <v>PHY102</v>
          </cell>
          <cell r="D395" t="str">
            <v>Vật Lý Đại Cương 2</v>
          </cell>
          <cell r="E395" t="str">
            <v>VẬT LÝ ĐẠI CƯƠNG 2</v>
          </cell>
          <cell r="F395">
            <v>4</v>
          </cell>
        </row>
        <row r="396">
          <cell r="C396" t="str">
            <v>MTH1007</v>
          </cell>
          <cell r="D396" t="str">
            <v>Hình Học Không Gian</v>
          </cell>
          <cell r="E396" t="str">
            <v>HÌNH HỌC KHÔNG GIAN</v>
          </cell>
          <cell r="F396">
            <v>3</v>
          </cell>
        </row>
        <row r="397">
          <cell r="C397" t="str">
            <v>ACC426</v>
          </cell>
          <cell r="D397" t="str">
            <v>Kế Toán Ngân Hàng</v>
          </cell>
          <cell r="E397" t="str">
            <v>KẾ TOÁN NGÂN HÀNG</v>
          </cell>
          <cell r="F397">
            <v>2</v>
          </cell>
        </row>
        <row r="398">
          <cell r="C398" t="str">
            <v>ACC1222</v>
          </cell>
          <cell r="D398" t="str">
            <v>Nghiệp Vụ Kế Toán - Thanh Toán trong Du Lịch</v>
          </cell>
          <cell r="E398" t="str">
            <v>NGHIỆP VỤ KẾ TOÁN - THANH TOÁN TRONG DU LỊCH</v>
          </cell>
          <cell r="F398">
            <v>2</v>
          </cell>
        </row>
        <row r="399">
          <cell r="C399" t="str">
            <v>ACC403</v>
          </cell>
          <cell r="D399" t="str">
            <v>Kế Toán Máy</v>
          </cell>
          <cell r="E399" t="str">
            <v>KẾ TOÁN MÁY</v>
          </cell>
          <cell r="F399">
            <v>2</v>
          </cell>
        </row>
        <row r="400">
          <cell r="C400" t="str">
            <v>ACC441</v>
          </cell>
          <cell r="D400" t="str">
            <v>Kế Toán Xây Dựng</v>
          </cell>
          <cell r="E400" t="str">
            <v>KẾ TOÁN XÂY DỰNG</v>
          </cell>
          <cell r="F400">
            <v>2</v>
          </cell>
        </row>
        <row r="401">
          <cell r="C401" t="str">
            <v>ACC201</v>
          </cell>
          <cell r="D401" t="str">
            <v>Nguyên Lý Kế Toán 1</v>
          </cell>
          <cell r="E401" t="str">
            <v>NGUYÊN LÝ KẾ TOÁN 1</v>
          </cell>
          <cell r="F401">
            <v>3</v>
          </cell>
        </row>
        <row r="402">
          <cell r="C402" t="str">
            <v>ACC202</v>
          </cell>
          <cell r="D402" t="str">
            <v>Nguyên Lý Kế Toán 2</v>
          </cell>
          <cell r="E402" t="str">
            <v>NGUYÊN LÝ KẾ TOÁN 2</v>
          </cell>
          <cell r="F402">
            <v>3</v>
          </cell>
        </row>
        <row r="403">
          <cell r="C403" t="str">
            <v>ACC1101</v>
          </cell>
          <cell r="D403" t="str">
            <v>Nguyên Lý Kế Toán 1</v>
          </cell>
          <cell r="E403" t="str">
            <v>NGUYÊN LÝ KẾ TOÁN 1</v>
          </cell>
          <cell r="F403">
            <v>3</v>
          </cell>
        </row>
        <row r="404">
          <cell r="C404" t="str">
            <v>ACC1102</v>
          </cell>
          <cell r="D404" t="str">
            <v>Nguyên Lý Kế Toán 2</v>
          </cell>
          <cell r="E404" t="str">
            <v>NGUYÊN LÝ KẾ TOÁN 2</v>
          </cell>
          <cell r="F404">
            <v>3</v>
          </cell>
        </row>
        <row r="405">
          <cell r="C405" t="str">
            <v>ACC1206</v>
          </cell>
          <cell r="D405" t="str">
            <v>Kế Toán Thủ Công 1</v>
          </cell>
          <cell r="E405" t="str">
            <v>KẾ TOÁN THỦ CÔNG 1</v>
          </cell>
          <cell r="F405">
            <v>2</v>
          </cell>
        </row>
        <row r="406">
          <cell r="C406" t="str">
            <v>ACC1207</v>
          </cell>
          <cell r="D406" t="str">
            <v>Kế Toán Thủ Công 2</v>
          </cell>
          <cell r="E406" t="str">
            <v>KẾ TOÁN THỦ CÔNG 2</v>
          </cell>
          <cell r="F406">
            <v>3</v>
          </cell>
        </row>
        <row r="407">
          <cell r="C407" t="str">
            <v>ACC1303</v>
          </cell>
          <cell r="D407" t="str">
            <v>Kế Toán Máy 1</v>
          </cell>
          <cell r="E407" t="str">
            <v>KẾ TOÁN MÁY 1</v>
          </cell>
          <cell r="F407">
            <v>3</v>
          </cell>
        </row>
        <row r="408">
          <cell r="C408" t="str">
            <v>ACC1311</v>
          </cell>
          <cell r="D408" t="str">
            <v>Phân Tích Hoạt Động Kinh Doanh</v>
          </cell>
          <cell r="E408" t="str">
            <v>PHÂN TÍCH HOẠT ĐỘNG KINH DOANH</v>
          </cell>
          <cell r="F408">
            <v>3</v>
          </cell>
        </row>
        <row r="409">
          <cell r="C409" t="str">
            <v>ACC1314</v>
          </cell>
          <cell r="D409" t="str">
            <v>Kế Toán Hành Chính Sự Nghiệp &amp; Doanh Nghiệp Sản Xuất</v>
          </cell>
          <cell r="E409" t="str">
            <v>KẾ TOÁN HÀNH CHÍNH SỰ NGHIỆP &amp; DOANH NGHIỆP SẢN XUẤT</v>
          </cell>
          <cell r="F409">
            <v>3</v>
          </cell>
        </row>
        <row r="410">
          <cell r="C410" t="str">
            <v>ACC1323</v>
          </cell>
          <cell r="D410" t="str">
            <v>Kế Toán Doanh Nghiệp Thương Mại, Dịch Vụ</v>
          </cell>
          <cell r="E410" t="str">
            <v>KẾ TOÁN DOANH NGHIỆP THƯƠNG MẠI, DỊCH VỤ</v>
          </cell>
          <cell r="F410">
            <v>3</v>
          </cell>
        </row>
        <row r="411">
          <cell r="C411" t="str">
            <v>ACC1324</v>
          </cell>
          <cell r="D411" t="str">
            <v>Kế Toán Doanh Nghiệp Sản Xuất 1</v>
          </cell>
          <cell r="E411" t="str">
            <v>KẾ TOÁN DOANH NGHIỆP SẢN XUẤT 1</v>
          </cell>
          <cell r="F411">
            <v>3</v>
          </cell>
        </row>
        <row r="412">
          <cell r="C412" t="str">
            <v>ACC1353</v>
          </cell>
          <cell r="D412" t="str">
            <v>Kế Toán Máy 2</v>
          </cell>
          <cell r="E412" t="str">
            <v>KẾ TOÁN MÁY 2</v>
          </cell>
          <cell r="F412">
            <v>2</v>
          </cell>
        </row>
        <row r="413">
          <cell r="C413" t="str">
            <v>ACC1374</v>
          </cell>
          <cell r="D413" t="str">
            <v>Kế Toán Doanh Nghiệp Sản Xuất 2</v>
          </cell>
          <cell r="E413" t="str">
            <v>KẾ TOÁN DOANH NGHIỆP SẢN XUẤT 2</v>
          </cell>
          <cell r="F413">
            <v>3</v>
          </cell>
        </row>
        <row r="414">
          <cell r="C414" t="str">
            <v>AUD1251</v>
          </cell>
          <cell r="D414" t="str">
            <v>Kiểm Toán Căn Bản</v>
          </cell>
          <cell r="E414" t="str">
            <v>KIỂM TOÁN CĂN BẢN</v>
          </cell>
          <cell r="F414">
            <v>3</v>
          </cell>
        </row>
        <row r="415">
          <cell r="C415" t="str">
            <v>ACC423</v>
          </cell>
          <cell r="D415" t="str">
            <v>Kế Toán Tài Chính Thương Mại Dịch Vụ</v>
          </cell>
          <cell r="E415" t="str">
            <v>KẾ TOÁN TÀI CHÍNH THƯƠNG MẠI DỊCH VỤ</v>
          </cell>
          <cell r="F415">
            <v>2</v>
          </cell>
        </row>
        <row r="416">
          <cell r="C416" t="str">
            <v>PSU-ACC452</v>
          </cell>
          <cell r="D416" t="str">
            <v>Kế Toán Tài Chính Nâng Cao</v>
          </cell>
          <cell r="E416" t="str">
            <v>KẾ TOÁN TÀI CHÍNH NÂNG CAO</v>
          </cell>
          <cell r="F416">
            <v>3</v>
          </cell>
        </row>
        <row r="417">
          <cell r="C417" t="str">
            <v>ACC411</v>
          </cell>
          <cell r="D417" t="str">
            <v>Phân Tích Hoạt Động Kinh Doanh</v>
          </cell>
          <cell r="E417" t="str">
            <v>PHÂN TÍCH HOẠT ĐỘNG KINH DOANH</v>
          </cell>
          <cell r="F417">
            <v>3</v>
          </cell>
        </row>
        <row r="418">
          <cell r="C418" t="str">
            <v>AUD411</v>
          </cell>
          <cell r="D418" t="str">
            <v>Kiểm Toán Hoạt Động</v>
          </cell>
          <cell r="E418" t="str">
            <v>KIỂM TOÁN HOẠT ĐỘNG</v>
          </cell>
          <cell r="F418">
            <v>2</v>
          </cell>
        </row>
        <row r="419">
          <cell r="C419" t="str">
            <v>PSU-ACC201</v>
          </cell>
          <cell r="D419" t="str">
            <v>Nguyên Lý Kế Toán 1</v>
          </cell>
          <cell r="E419" t="str">
            <v>NGUYÊN LÝ KẾ TOÁN 1</v>
          </cell>
          <cell r="F419">
            <v>3</v>
          </cell>
        </row>
        <row r="420">
          <cell r="C420" t="str">
            <v>PSU-ACC202</v>
          </cell>
          <cell r="D420" t="str">
            <v>Nguyên Lý Kế Toán 2</v>
          </cell>
          <cell r="E420" t="str">
            <v>NGUYÊN LÝ KẾ TOÁN 2</v>
          </cell>
          <cell r="F420">
            <v>3</v>
          </cell>
        </row>
        <row r="421">
          <cell r="C421" t="str">
            <v>PSU-ACC301</v>
          </cell>
          <cell r="D421" t="str">
            <v>Kế Toán Quản Trị 1</v>
          </cell>
          <cell r="E421" t="str">
            <v>KẾ TOÁN QUẢN TRỊ 1</v>
          </cell>
          <cell r="F421">
            <v>2</v>
          </cell>
        </row>
        <row r="422">
          <cell r="C422" t="str">
            <v>PSU-ACC302</v>
          </cell>
          <cell r="D422" t="str">
            <v>Kế Toán Tài Chính 1</v>
          </cell>
          <cell r="E422" t="str">
            <v>KẾ TOÁN TÀI CHÍNH 1</v>
          </cell>
          <cell r="F422">
            <v>2</v>
          </cell>
        </row>
        <row r="423">
          <cell r="C423" t="str">
            <v>PSU-ACC303</v>
          </cell>
          <cell r="D423" t="str">
            <v>Kế Toán Quản Trị 2</v>
          </cell>
          <cell r="E423" t="str">
            <v>KẾ TOÁN QUẢN TRỊ 2</v>
          </cell>
          <cell r="F423">
            <v>3</v>
          </cell>
        </row>
        <row r="424">
          <cell r="C424" t="str">
            <v>PSU-ACC304</v>
          </cell>
          <cell r="D424" t="str">
            <v>Kế Toán Tài Chính 2</v>
          </cell>
          <cell r="E424" t="str">
            <v>KẾ TOÁN TÀI CHÍNH 2</v>
          </cell>
          <cell r="F424">
            <v>3</v>
          </cell>
        </row>
        <row r="425">
          <cell r="C425" t="str">
            <v>PSU-ACC421</v>
          </cell>
          <cell r="D425" t="str">
            <v>Phân Tích Báo Cáo Tài Chính</v>
          </cell>
          <cell r="E425" t="str">
            <v>PHÂN TÍCH BÁO CÁO TÀI CHÍNH</v>
          </cell>
          <cell r="F425">
            <v>3</v>
          </cell>
        </row>
        <row r="426">
          <cell r="C426" t="str">
            <v>PSU-AUD351</v>
          </cell>
          <cell r="D426" t="str">
            <v>Kiểm Toán Căn Bản</v>
          </cell>
          <cell r="E426" t="str">
            <v>KIỂM TOÁN CĂN BẢN</v>
          </cell>
          <cell r="F426">
            <v>3</v>
          </cell>
        </row>
        <row r="427">
          <cell r="C427" t="str">
            <v>ACC414</v>
          </cell>
          <cell r="D427" t="str">
            <v>Kế Toán Hành Chính Sự Nghiệp</v>
          </cell>
          <cell r="E427" t="str">
            <v>KẾ TOÁN HÀNH CHÍNH SỰ NGHIỆP</v>
          </cell>
          <cell r="F427">
            <v>2</v>
          </cell>
        </row>
        <row r="428">
          <cell r="C428" t="str">
            <v>ACC421</v>
          </cell>
          <cell r="D428" t="str">
            <v>Phân Tích Báo Cáo Tài Chính</v>
          </cell>
          <cell r="E428" t="str">
            <v>PHÂN TÍCH BÁO CÁO TÀI CHÍNH</v>
          </cell>
          <cell r="F428">
            <v>3</v>
          </cell>
        </row>
        <row r="429">
          <cell r="C429" t="str">
            <v>ACC452</v>
          </cell>
          <cell r="D429" t="str">
            <v>Kế Toán Tài Chính Nâng Cao</v>
          </cell>
          <cell r="E429" t="str">
            <v>KẾ TOÁN TÀI CHÍNH NÂNG CAO</v>
          </cell>
          <cell r="F429">
            <v>3</v>
          </cell>
        </row>
        <row r="430">
          <cell r="C430" t="str">
            <v>ACC301</v>
          </cell>
          <cell r="D430" t="str">
            <v>Kế Toán Quản Trị 1</v>
          </cell>
          <cell r="E430" t="str">
            <v>KẾ TOÁN QUẢN TRỊ 1</v>
          </cell>
          <cell r="F430">
            <v>2</v>
          </cell>
        </row>
        <row r="431">
          <cell r="C431" t="str">
            <v>ACC302</v>
          </cell>
          <cell r="D431" t="str">
            <v>Kế Toán Tài Chính 1</v>
          </cell>
          <cell r="E431" t="str">
            <v>KẾ TOÁN TÀI CHÍNH 1</v>
          </cell>
          <cell r="F431">
            <v>2</v>
          </cell>
        </row>
        <row r="432">
          <cell r="C432" t="str">
            <v>ACC303</v>
          </cell>
          <cell r="D432" t="str">
            <v>Kế Toán Quản Trị 2</v>
          </cell>
          <cell r="E432" t="str">
            <v>KẾ TOÁN QUẢN TRỊ 2</v>
          </cell>
          <cell r="F432">
            <v>3</v>
          </cell>
        </row>
        <row r="433">
          <cell r="C433" t="str">
            <v>ACC304</v>
          </cell>
          <cell r="D433" t="str">
            <v>Kế Toán Tài Chính 2</v>
          </cell>
          <cell r="E433" t="str">
            <v>KẾ TOÁN TÀI CHÍNH 2</v>
          </cell>
          <cell r="F433">
            <v>3</v>
          </cell>
        </row>
        <row r="434">
          <cell r="C434" t="str">
            <v>ACC412</v>
          </cell>
          <cell r="D434" t="str">
            <v>Phân Tích Dự Án</v>
          </cell>
          <cell r="E434" t="str">
            <v>PHÂN TÍCH DỰ ÁN</v>
          </cell>
          <cell r="F434">
            <v>2</v>
          </cell>
        </row>
        <row r="435">
          <cell r="C435" t="str">
            <v>AUD351</v>
          </cell>
          <cell r="D435" t="str">
            <v>Kiểm Toán Căn Bản</v>
          </cell>
          <cell r="E435" t="str">
            <v>KIỂM TOÁN CĂN BẢN</v>
          </cell>
          <cell r="F435">
            <v>3</v>
          </cell>
        </row>
        <row r="436">
          <cell r="C436" t="str">
            <v>AUD353</v>
          </cell>
          <cell r="D436" t="str">
            <v>Kiểm Toán Nội Bộ</v>
          </cell>
          <cell r="E436" t="str">
            <v>KIỂM TOÁN NỘI BỘ</v>
          </cell>
          <cell r="F436">
            <v>2</v>
          </cell>
        </row>
        <row r="437">
          <cell r="C437" t="str">
            <v>AUD402</v>
          </cell>
          <cell r="D437" t="str">
            <v>Kiểm Toán Tài Chính 1</v>
          </cell>
          <cell r="E437" t="str">
            <v>KIỂM TOÁN TÀI CHÍNH 1</v>
          </cell>
          <cell r="F437">
            <v>3</v>
          </cell>
        </row>
        <row r="438">
          <cell r="C438" t="str">
            <v>AUD404</v>
          </cell>
          <cell r="D438" t="str">
            <v>Kiểm Toán Tài Chính 2</v>
          </cell>
          <cell r="E438" t="str">
            <v>KIỂM TOÁN TÀI CHÍNH 2</v>
          </cell>
          <cell r="F438">
            <v>3</v>
          </cell>
        </row>
        <row r="439">
          <cell r="C439" t="str">
            <v>AUD412</v>
          </cell>
          <cell r="D439" t="str">
            <v>Kiểm Toán Ngân Sách</v>
          </cell>
          <cell r="E439" t="str">
            <v>KIỂM TOÁN NGÂN SÁCH</v>
          </cell>
          <cell r="F439">
            <v>2</v>
          </cell>
        </row>
        <row r="440">
          <cell r="C440" t="str">
            <v>ACC438</v>
          </cell>
          <cell r="D440" t="str">
            <v>Kế Toán Phái Sinh</v>
          </cell>
          <cell r="E440" t="str">
            <v>KẾ TOÁN PHÁI SINH</v>
          </cell>
          <cell r="F440">
            <v>2</v>
          </cell>
        </row>
        <row r="441">
          <cell r="C441" t="str">
            <v>AHI391</v>
          </cell>
          <cell r="D441" t="str">
            <v>Lịch Sử Kiến Trúc Phương Đông &amp; Việt Nam</v>
          </cell>
          <cell r="E441" t="str">
            <v>LỊCH SỬ KIẾN TRÚC PHƯƠNG ĐÔNG &amp; VIỆT NAM</v>
          </cell>
          <cell r="F441">
            <v>2</v>
          </cell>
        </row>
        <row r="442">
          <cell r="C442" t="str">
            <v>AHI392</v>
          </cell>
          <cell r="D442" t="str">
            <v>Lịch Sử Kiến Trúc Phương Tây</v>
          </cell>
          <cell r="E442" t="str">
            <v>LỊCH SỬ KIẾN TRÚC PHƯƠNG TÂY</v>
          </cell>
          <cell r="F442">
            <v>2</v>
          </cell>
        </row>
        <row r="443">
          <cell r="C443" t="str">
            <v>AHI394</v>
          </cell>
          <cell r="D443" t="str">
            <v>Lịch Sử (Phát Triển) Đô Thị</v>
          </cell>
          <cell r="E443" t="str">
            <v>LỊCH SỬ (PHÁT TRIỂN) ĐÔ THỊ</v>
          </cell>
          <cell r="F443">
            <v>1</v>
          </cell>
        </row>
        <row r="444">
          <cell r="C444" t="str">
            <v>ARC101</v>
          </cell>
          <cell r="D444" t="str">
            <v>Cơ Sở Kiến Trúc 1</v>
          </cell>
          <cell r="E444" t="str">
            <v>CƠ SỞ KIẾN TRÚC 1</v>
          </cell>
          <cell r="F444">
            <v>2</v>
          </cell>
        </row>
        <row r="445">
          <cell r="C445" t="str">
            <v>ARC102</v>
          </cell>
          <cell r="D445" t="str">
            <v>Cơ Sở Kiến Trúc 2</v>
          </cell>
          <cell r="E445" t="str">
            <v>CƠ SỞ KIẾN TRÚC 2</v>
          </cell>
          <cell r="F445">
            <v>3</v>
          </cell>
        </row>
        <row r="446">
          <cell r="C446" t="str">
            <v>ARC112</v>
          </cell>
          <cell r="D446" t="str">
            <v>Hình Họa 2</v>
          </cell>
          <cell r="E446" t="str">
            <v>HÌNH HỌA 2</v>
          </cell>
          <cell r="F446">
            <v>2</v>
          </cell>
        </row>
        <row r="447">
          <cell r="C447" t="str">
            <v>ARC200</v>
          </cell>
          <cell r="D447" t="str">
            <v>Lý Thuyết Kiến Trúc</v>
          </cell>
          <cell r="E447" t="str">
            <v>LÝ THUYẾT KIẾN TRÚC</v>
          </cell>
          <cell r="F447">
            <v>2</v>
          </cell>
        </row>
        <row r="448">
          <cell r="C448" t="str">
            <v>ARC201</v>
          </cell>
          <cell r="D448" t="str">
            <v>Cấu Tạo Kiến Trúc 1</v>
          </cell>
          <cell r="E448" t="str">
            <v>CẤU TẠO KIẾN TRÚC 1</v>
          </cell>
          <cell r="F448">
            <v>3</v>
          </cell>
        </row>
        <row r="449">
          <cell r="C449" t="str">
            <v>ARC245</v>
          </cell>
          <cell r="D449" t="str">
            <v>Đồ Án Cơ Sở 1</v>
          </cell>
          <cell r="E449" t="str">
            <v>ĐỒ ÁN CƠ SỞ 1</v>
          </cell>
          <cell r="F449">
            <v>2</v>
          </cell>
        </row>
        <row r="450">
          <cell r="C450" t="str">
            <v>ARC246</v>
          </cell>
          <cell r="D450" t="str">
            <v>Đồ Án Cơ Sở 2</v>
          </cell>
          <cell r="E450" t="str">
            <v>ĐỒ ÁN CƠ SỞ 2</v>
          </cell>
          <cell r="F450">
            <v>2</v>
          </cell>
        </row>
        <row r="451">
          <cell r="C451" t="str">
            <v>ARC252</v>
          </cell>
          <cell r="D451" t="str">
            <v>Kiến Trúc Nhà Ở</v>
          </cell>
          <cell r="E451" t="str">
            <v>KIẾN TRÚC NHÀ Ở</v>
          </cell>
          <cell r="F451">
            <v>2</v>
          </cell>
        </row>
        <row r="452">
          <cell r="C452" t="str">
            <v>ARC261</v>
          </cell>
          <cell r="D452" t="str">
            <v>Vẽ Ghi</v>
          </cell>
          <cell r="E452" t="str">
            <v>VẼ GHI</v>
          </cell>
          <cell r="F452">
            <v>1</v>
          </cell>
        </row>
        <row r="453">
          <cell r="C453" t="str">
            <v>ARC265</v>
          </cell>
          <cell r="D453" t="str">
            <v>Cơ Sở Tạo Hình Kiến Trúc</v>
          </cell>
          <cell r="E453" t="str">
            <v>CƠ SỞ TẠO HÌNH KIẾN TRÚC</v>
          </cell>
          <cell r="F453">
            <v>2</v>
          </cell>
        </row>
        <row r="454">
          <cell r="C454" t="str">
            <v>ARC272</v>
          </cell>
          <cell r="D454" t="str">
            <v>Kiến Trúc Nhà Công Cộng</v>
          </cell>
          <cell r="E454" t="str">
            <v>KIẾN TRÚC NHÀ CÔNG CỘNG</v>
          </cell>
          <cell r="F454">
            <v>2</v>
          </cell>
        </row>
        <row r="455">
          <cell r="C455" t="str">
            <v>ARC303</v>
          </cell>
          <cell r="D455" t="str">
            <v>Kiến Trúc Công Nghiệp</v>
          </cell>
          <cell r="E455" t="str">
            <v>KIẾN TRÚC CÔNG NGHIỆP</v>
          </cell>
          <cell r="F455">
            <v>2</v>
          </cell>
        </row>
        <row r="456">
          <cell r="C456" t="str">
            <v>ARC361</v>
          </cell>
          <cell r="D456" t="str">
            <v>Thiết Kế Nhanh 1</v>
          </cell>
          <cell r="E456" t="str">
            <v>THIẾT KẾ NHANH 1</v>
          </cell>
          <cell r="F456">
            <v>1</v>
          </cell>
        </row>
        <row r="457">
          <cell r="C457" t="str">
            <v>ARC362</v>
          </cell>
          <cell r="D457" t="str">
            <v>Thiết Kế Nhanh 2</v>
          </cell>
          <cell r="E457" t="str">
            <v>THIẾT KẾ NHANH 2</v>
          </cell>
          <cell r="F457">
            <v>1</v>
          </cell>
        </row>
        <row r="458">
          <cell r="C458" t="str">
            <v>ARC401</v>
          </cell>
          <cell r="D458" t="str">
            <v>Cấu Tạo Kiến Trúc 2</v>
          </cell>
          <cell r="E458" t="str">
            <v>CẤU TẠO KIẾN TRÚC 2</v>
          </cell>
          <cell r="F458">
            <v>2</v>
          </cell>
        </row>
        <row r="459">
          <cell r="C459" t="str">
            <v>ARC405</v>
          </cell>
          <cell r="D459" t="str">
            <v>Kỹ Thuật (Thiết Kế) Đô Thị</v>
          </cell>
          <cell r="E459" t="str">
            <v>KỸ THUẬT (THIẾT KẾ) ĐÔ THỊ</v>
          </cell>
          <cell r="F459">
            <v>2</v>
          </cell>
        </row>
        <row r="460">
          <cell r="C460" t="str">
            <v>ARC416</v>
          </cell>
          <cell r="D460" t="str">
            <v>Quy Hoạch 1</v>
          </cell>
          <cell r="E460" t="str">
            <v>QUY HOẠCH 1</v>
          </cell>
          <cell r="F460">
            <v>2</v>
          </cell>
        </row>
        <row r="461">
          <cell r="C461" t="str">
            <v>ARC418</v>
          </cell>
          <cell r="D461" t="str">
            <v>Quy Hoạch 2</v>
          </cell>
          <cell r="E461" t="str">
            <v>QUY HOẠCH 2</v>
          </cell>
          <cell r="F461">
            <v>3</v>
          </cell>
        </row>
        <row r="462">
          <cell r="C462" t="str">
            <v>ARC460</v>
          </cell>
          <cell r="D462" t="str">
            <v>Cảnh Quan Kiến Trúc</v>
          </cell>
          <cell r="E462" t="str">
            <v>CẢNH QUAN KIẾN TRÚC</v>
          </cell>
          <cell r="F462">
            <v>2</v>
          </cell>
        </row>
        <row r="463">
          <cell r="C463" t="str">
            <v>ART151</v>
          </cell>
          <cell r="D463" t="str">
            <v>Vẽ Mỹ Thuật 1</v>
          </cell>
          <cell r="E463" t="str">
            <v>VẼ MỸ THUẬT 1</v>
          </cell>
          <cell r="F463">
            <v>2</v>
          </cell>
        </row>
        <row r="464">
          <cell r="C464" t="str">
            <v>ART201</v>
          </cell>
          <cell r="D464" t="str">
            <v>Vẽ Mỹ Thuật 2</v>
          </cell>
          <cell r="E464" t="str">
            <v>VẼ MỸ THUẬT 2</v>
          </cell>
          <cell r="F464">
            <v>2</v>
          </cell>
        </row>
        <row r="465">
          <cell r="C465" t="str">
            <v>ART251</v>
          </cell>
          <cell r="D465" t="str">
            <v>Vẽ Mỹ Thuật 3</v>
          </cell>
          <cell r="E465" t="str">
            <v>VẼ MỸ THUẬT 3</v>
          </cell>
          <cell r="F465">
            <v>2</v>
          </cell>
        </row>
        <row r="466">
          <cell r="C466" t="str">
            <v>ART271</v>
          </cell>
          <cell r="D466" t="str">
            <v>Điêu Khắc</v>
          </cell>
          <cell r="E466" t="str">
            <v>ĐIÊU KHẮC</v>
          </cell>
          <cell r="F466">
            <v>3</v>
          </cell>
        </row>
        <row r="467">
          <cell r="C467" t="str">
            <v>ART301</v>
          </cell>
          <cell r="D467" t="str">
            <v>Vẽ Mỹ Thuật 4</v>
          </cell>
          <cell r="E467" t="str">
            <v>VẼ MỸ THUẬT 4</v>
          </cell>
          <cell r="F467">
            <v>2</v>
          </cell>
        </row>
        <row r="468">
          <cell r="C468" t="str">
            <v>PHY306</v>
          </cell>
          <cell r="D468" t="str">
            <v>Cơ Sở Vật Lý Kiến Trúc 1</v>
          </cell>
          <cell r="E468" t="str">
            <v>CƠ SỞ VẬT LÝ KIẾN TRÚC 1</v>
          </cell>
          <cell r="F468">
            <v>2</v>
          </cell>
        </row>
        <row r="469">
          <cell r="C469" t="str">
            <v>PHY307</v>
          </cell>
          <cell r="D469" t="str">
            <v>Cơ Sở Vật Lý Kiến Trúc 2</v>
          </cell>
          <cell r="E469" t="str">
            <v>CƠ SỞ VẬT LÝ KIẾN TRÚC 2</v>
          </cell>
          <cell r="F469">
            <v>2</v>
          </cell>
        </row>
        <row r="470">
          <cell r="C470" t="str">
            <v>ART1051</v>
          </cell>
          <cell r="D470" t="str">
            <v>Vẽ Mỹ Thuật 1</v>
          </cell>
          <cell r="E470" t="str">
            <v>VẼ MỸ THUẬT 1</v>
          </cell>
          <cell r="F470">
            <v>2</v>
          </cell>
        </row>
        <row r="471">
          <cell r="C471" t="str">
            <v>ARC391</v>
          </cell>
          <cell r="D471" t="str">
            <v>Kiến Trúc Xây Dựng Dân Dụng &amp; Công Nghiệp</v>
          </cell>
          <cell r="E471" t="str">
            <v>KIẾN TRÚC XÂY DỰNG DÂN DỤNG &amp; CÔNG NGHIỆP</v>
          </cell>
          <cell r="F471">
            <v>4</v>
          </cell>
        </row>
        <row r="472">
          <cell r="C472" t="str">
            <v>ARC1011</v>
          </cell>
          <cell r="D472" t="str">
            <v>Hình Họa</v>
          </cell>
          <cell r="E472" t="str">
            <v>HÌNH HỌA</v>
          </cell>
          <cell r="F472">
            <v>2</v>
          </cell>
        </row>
        <row r="473">
          <cell r="C473" t="str">
            <v>ARC1291</v>
          </cell>
          <cell r="D473" t="str">
            <v>Kiến Trúc Xây Dựng Dân Dụng</v>
          </cell>
          <cell r="E473" t="str">
            <v>KIẾN TRÚC XÂY DỰNG DÂN DỤNG</v>
          </cell>
          <cell r="F473">
            <v>4</v>
          </cell>
        </row>
        <row r="474">
          <cell r="C474" t="str">
            <v>ARC111</v>
          </cell>
          <cell r="D474" t="str">
            <v>Hình Họa 1</v>
          </cell>
          <cell r="E474" t="str">
            <v>HÌNH HỌA 1</v>
          </cell>
          <cell r="F474">
            <v>2</v>
          </cell>
        </row>
        <row r="475">
          <cell r="C475" t="str">
            <v>PHI161</v>
          </cell>
          <cell r="D475" t="str">
            <v>Những Nguyên Lý Cơ Bản của Chủ Nghĩa Marx - Lenin 1 (Triết Học Mác - Lê Nin 1)</v>
          </cell>
          <cell r="E475" t="str">
            <v>NHỮNG NGUYÊN LÝ CƠ BẢN CỦA CHỦ NGHĨA MARX - LENIN 1 (TRIẾT HỌC MÁC - LÊ NIN 1)</v>
          </cell>
          <cell r="F475">
            <v>2</v>
          </cell>
        </row>
        <row r="476">
          <cell r="C476" t="str">
            <v>HIS361</v>
          </cell>
          <cell r="D476" t="str">
            <v>Đường Lối Cách Mạng của Đảng Cộng Sản Việt Nam (Lịch Sử Đảng Cộng Sản Việt Nam)</v>
          </cell>
          <cell r="E476" t="str">
            <v>ĐƯỜNG LỐI CÁCH MẠNG CỦA ĐẢNG CỘNG SẢN VIỆT NAM (LỊCH SỬ ĐẢNG CỘNG SẢN VIỆT NAM)</v>
          </cell>
          <cell r="F476">
            <v>3</v>
          </cell>
        </row>
        <row r="477">
          <cell r="C477" t="str">
            <v>PHI162</v>
          </cell>
          <cell r="D477" t="str">
            <v>Những Nguyên Lý Cơ Bản của Chủ Nghĩa Marx - Lenin 2 (Triết Học Mác - Lê Nin 2)</v>
          </cell>
          <cell r="E477" t="str">
            <v>NHỮNG NGUYÊN LÝ CƠ BẢN CỦA CHỦ NGHĨA MARX - LENIN 2 (TRIẾT HỌC MÁC - LÊ NIN 2)</v>
          </cell>
          <cell r="F477">
            <v>3</v>
          </cell>
        </row>
        <row r="478">
          <cell r="C478" t="str">
            <v>POS361</v>
          </cell>
          <cell r="D478" t="str">
            <v>Tư Tưởng Hồ Chí Minh</v>
          </cell>
          <cell r="E478" t="str">
            <v>TƯ TƯỞNG HỒ CHÍ MINH</v>
          </cell>
          <cell r="F478">
            <v>2</v>
          </cell>
        </row>
        <row r="479">
          <cell r="C479" t="str">
            <v>POS261</v>
          </cell>
          <cell r="D479" t="str">
            <v>Thể Chế Chính Trị Việt Nam Đương Đại</v>
          </cell>
          <cell r="E479" t="str">
            <v>THỂ CHẾ CHÍNH TRỊ VIỆT NAM ĐƯƠNG ĐẠI</v>
          </cell>
          <cell r="F479">
            <v>2</v>
          </cell>
        </row>
        <row r="480">
          <cell r="C480" t="str">
            <v>PHI122</v>
          </cell>
          <cell r="D480" t="str">
            <v>Triết Học Tây Phương</v>
          </cell>
          <cell r="E480" t="str">
            <v>TRIẾT HỌC TÂY PHƯƠNG</v>
          </cell>
          <cell r="F480">
            <v>2</v>
          </cell>
        </row>
        <row r="481">
          <cell r="C481" t="str">
            <v>POS1150</v>
          </cell>
          <cell r="D481" t="str">
            <v>Giáo Dục Chính Trị</v>
          </cell>
          <cell r="E481" t="str">
            <v>GIÁO DỤC CHÍNH TRỊ</v>
          </cell>
          <cell r="F481">
            <v>4</v>
          </cell>
        </row>
        <row r="482">
          <cell r="C482" t="str">
            <v>EVR103</v>
          </cell>
          <cell r="D482" t="str">
            <v>Môi Trường &amp; Phát Triển</v>
          </cell>
          <cell r="E482" t="str">
            <v>MÔI TRƯỜNG &amp; PHÁT TRIỂN</v>
          </cell>
          <cell r="F482">
            <v>1</v>
          </cell>
        </row>
        <row r="483">
          <cell r="C483" t="str">
            <v>ENG1277</v>
          </cell>
          <cell r="D483" t="str">
            <v>Đối Thoại Hàng Ngày - Anh-Việt &amp; Việt-Anh</v>
          </cell>
          <cell r="E483" t="str">
            <v>ĐỐI THOẠI HÀNG NGÀY - ANH-VIỆT &amp; VIỆT-ANH</v>
          </cell>
          <cell r="F483">
            <v>2</v>
          </cell>
        </row>
        <row r="484">
          <cell r="C484" t="str">
            <v>ENG1283</v>
          </cell>
          <cell r="D484" t="str">
            <v>Anh Văn Lễ Tân</v>
          </cell>
          <cell r="E484" t="str">
            <v>ANH VĂN LỄ TÂN</v>
          </cell>
          <cell r="F484">
            <v>2</v>
          </cell>
        </row>
        <row r="485">
          <cell r="C485" t="str">
            <v>ENG1331</v>
          </cell>
          <cell r="D485" t="str">
            <v>Anh Văn Thương Mại</v>
          </cell>
          <cell r="E485" t="str">
            <v>ANH VĂN THƯƠNG MẠI</v>
          </cell>
          <cell r="F485">
            <v>3</v>
          </cell>
        </row>
        <row r="486">
          <cell r="C486" t="str">
            <v>ENG1334</v>
          </cell>
          <cell r="D486" t="str">
            <v>Anh Văn Đàm Phán</v>
          </cell>
          <cell r="E486" t="str">
            <v>ANH VĂN ĐÀM PHÁN</v>
          </cell>
          <cell r="F486">
            <v>3</v>
          </cell>
        </row>
        <row r="487">
          <cell r="C487" t="str">
            <v>ENG1333</v>
          </cell>
          <cell r="D487" t="str">
            <v>Anh Văn Nhà Hàng</v>
          </cell>
          <cell r="E487" t="str">
            <v>ANH VĂN NHÀ HÀNG</v>
          </cell>
          <cell r="F487">
            <v>3</v>
          </cell>
        </row>
        <row r="488">
          <cell r="C488" t="str">
            <v>CUL376</v>
          </cell>
          <cell r="D488" t="str">
            <v>Văn Hóa Anh</v>
          </cell>
          <cell r="E488" t="str">
            <v>VĂN HÓA ANH</v>
          </cell>
          <cell r="F488">
            <v>2</v>
          </cell>
        </row>
        <row r="489">
          <cell r="C489" t="str">
            <v>ENG204</v>
          </cell>
          <cell r="D489" t="str">
            <v>Ngữ Pháp Anh Văn Nâng Cao</v>
          </cell>
          <cell r="E489" t="str">
            <v>NGỮ PHÁP ANH VĂN NÂNG CAO</v>
          </cell>
          <cell r="F489">
            <v>2</v>
          </cell>
        </row>
        <row r="490">
          <cell r="C490" t="str">
            <v>ENG220</v>
          </cell>
          <cell r="D490" t="str">
            <v>Lý Thuyết Dịch Anh Văn</v>
          </cell>
          <cell r="E490" t="str">
            <v>LÝ THUYẾT DỊCH ANH VĂN</v>
          </cell>
          <cell r="F490">
            <v>2</v>
          </cell>
        </row>
        <row r="491">
          <cell r="C491" t="str">
            <v>ENG371</v>
          </cell>
          <cell r="D491" t="str">
            <v>Biên Dịch 2</v>
          </cell>
          <cell r="E491" t="str">
            <v>BIÊN DỊCH 2</v>
          </cell>
          <cell r="F491">
            <v>3</v>
          </cell>
        </row>
        <row r="492">
          <cell r="C492" t="str">
            <v>ENG373</v>
          </cell>
          <cell r="D492" t="str">
            <v>Dịch Báo Cáo Kinh Tế - Xã Hội</v>
          </cell>
          <cell r="E492" t="str">
            <v>DỊCH BÁO CÁO KINH TẾ - XÃ HỘI</v>
          </cell>
          <cell r="F492">
            <v>2</v>
          </cell>
        </row>
        <row r="493">
          <cell r="C493" t="str">
            <v>ENG376</v>
          </cell>
          <cell r="D493" t="str">
            <v>Phiên Dịch 2</v>
          </cell>
          <cell r="E493" t="str">
            <v>PHIÊN DỊCH 2</v>
          </cell>
          <cell r="F493">
            <v>3</v>
          </cell>
        </row>
        <row r="494">
          <cell r="C494" t="str">
            <v>ENG377</v>
          </cell>
          <cell r="D494" t="str">
            <v>Đối Thoại Hàng Ngày - Anh-Việt &amp; Việt-Anh</v>
          </cell>
          <cell r="E494" t="str">
            <v>ĐỐI THOẠI HÀNG NGÀY - ANH-VIỆT &amp; VIỆT-ANH</v>
          </cell>
          <cell r="F494">
            <v>2</v>
          </cell>
        </row>
        <row r="495">
          <cell r="C495" t="str">
            <v>ENG422</v>
          </cell>
          <cell r="D495" t="str">
            <v>Dịch Thuật Văn Chương</v>
          </cell>
          <cell r="E495" t="str">
            <v>DỊCH THUẬT VĂN CHƯƠNG</v>
          </cell>
          <cell r="F495">
            <v>2</v>
          </cell>
        </row>
        <row r="496">
          <cell r="C496" t="str">
            <v>ENG423</v>
          </cell>
          <cell r="D496" t="str">
            <v>Dịch Thuật Khoa Học</v>
          </cell>
          <cell r="E496" t="str">
            <v>DỊCH THUẬT KHOA HỌC</v>
          </cell>
          <cell r="F496">
            <v>2</v>
          </cell>
        </row>
        <row r="497">
          <cell r="C497" t="str">
            <v>ENG427</v>
          </cell>
          <cell r="D497" t="str">
            <v>Thời Sự Trong Nước - Việt-Anh</v>
          </cell>
          <cell r="E497" t="str">
            <v>THỜI SỰ TRONG NƯỚC - VIỆT-ANH</v>
          </cell>
          <cell r="F497">
            <v>2</v>
          </cell>
        </row>
        <row r="498">
          <cell r="C498" t="str">
            <v>ENG428</v>
          </cell>
          <cell r="D498" t="str">
            <v>Thời Sự Quốc Tế - Anh-Việt</v>
          </cell>
          <cell r="E498" t="str">
            <v>THỜI SỰ QUỐC TẾ - ANH-VIỆT</v>
          </cell>
          <cell r="F498">
            <v>2</v>
          </cell>
        </row>
        <row r="499">
          <cell r="C499" t="str">
            <v>ENG430</v>
          </cell>
          <cell r="D499" t="str">
            <v>Dịch Hội Nghị</v>
          </cell>
          <cell r="E499" t="str">
            <v>DỊCH HỘI NGHỊ</v>
          </cell>
          <cell r="F499">
            <v>4</v>
          </cell>
        </row>
        <row r="500">
          <cell r="C500" t="str">
            <v>ENG432</v>
          </cell>
          <cell r="D500" t="str">
            <v>Anh Văn Thư Tín Thương Mại</v>
          </cell>
          <cell r="E500" t="str">
            <v>ANH VĂN THƯ TÍN THƯƠNG MẠI</v>
          </cell>
          <cell r="F500">
            <v>2</v>
          </cell>
        </row>
        <row r="501">
          <cell r="C501" t="str">
            <v>CHI101</v>
          </cell>
          <cell r="D501" t="str">
            <v>Trung Ngữ Sơ Cấp 1</v>
          </cell>
          <cell r="E501" t="str">
            <v>TRUNG NGỮ SƠ CẤP 1</v>
          </cell>
          <cell r="F501">
            <v>2</v>
          </cell>
        </row>
        <row r="502">
          <cell r="C502" t="str">
            <v>CHI102</v>
          </cell>
          <cell r="D502" t="str">
            <v>Trung Ngữ Sơ Cấp 2</v>
          </cell>
          <cell r="E502" t="str">
            <v>TRUNG NGỮ SƠ CẤP 2</v>
          </cell>
          <cell r="F502">
            <v>2</v>
          </cell>
        </row>
        <row r="503">
          <cell r="C503" t="str">
            <v>CHI201</v>
          </cell>
          <cell r="D503" t="str">
            <v>Trung Ngữ Trung Cấp 1</v>
          </cell>
          <cell r="E503" t="str">
            <v>TRUNG NGỮ TRUNG CẤP 1</v>
          </cell>
          <cell r="F503">
            <v>2</v>
          </cell>
        </row>
        <row r="504">
          <cell r="C504" t="str">
            <v>CHI202</v>
          </cell>
          <cell r="D504" t="str">
            <v>Trung Ngữ Trung Cấp 2</v>
          </cell>
          <cell r="E504" t="str">
            <v>TRUNG NGỮ TRUNG CẤP 2</v>
          </cell>
          <cell r="F504">
            <v>2</v>
          </cell>
        </row>
        <row r="505">
          <cell r="C505" t="str">
            <v>CHI301</v>
          </cell>
          <cell r="D505" t="str">
            <v>Trung Ngữ Cao Cấp 1</v>
          </cell>
          <cell r="E505" t="str">
            <v>TRUNG NGỮ CAO CẤP 1</v>
          </cell>
          <cell r="F505">
            <v>2</v>
          </cell>
        </row>
        <row r="506">
          <cell r="C506" t="str">
            <v>CHI302</v>
          </cell>
          <cell r="D506" t="str">
            <v>Trung Ngữ Cao Cấp 2</v>
          </cell>
          <cell r="E506" t="str">
            <v>TRUNG NGỮ CAO CẤP 2</v>
          </cell>
          <cell r="F506">
            <v>2</v>
          </cell>
        </row>
        <row r="507">
          <cell r="C507" t="str">
            <v>CUL378</v>
          </cell>
          <cell r="D507" t="str">
            <v>Văn Hóa Mỹ</v>
          </cell>
          <cell r="E507" t="str">
            <v>VĂN HÓA MỸ</v>
          </cell>
          <cell r="F507">
            <v>2</v>
          </cell>
        </row>
        <row r="508">
          <cell r="C508" t="str">
            <v>ENG104</v>
          </cell>
          <cell r="D508" t="str">
            <v>Ngữ Pháp Anh Văn Căn Bản</v>
          </cell>
          <cell r="E508" t="str">
            <v>NGỮ PHÁP ANH VĂN CĂN BẢN</v>
          </cell>
          <cell r="F508">
            <v>2</v>
          </cell>
        </row>
        <row r="509">
          <cell r="C509" t="str">
            <v>ENG105</v>
          </cell>
          <cell r="D509" t="str">
            <v>Luyện Âm (Tiếng Anh)</v>
          </cell>
          <cell r="E509" t="str">
            <v>LUYỆN ÂM (TIẾNG ANH)</v>
          </cell>
          <cell r="F509">
            <v>2</v>
          </cell>
        </row>
        <row r="510">
          <cell r="C510" t="str">
            <v>ENG106</v>
          </cell>
          <cell r="D510" t="str">
            <v>Đọc 1</v>
          </cell>
          <cell r="E510" t="str">
            <v>ĐỌC 1</v>
          </cell>
          <cell r="F510">
            <v>2</v>
          </cell>
        </row>
        <row r="511">
          <cell r="C511" t="str">
            <v>ENG107</v>
          </cell>
          <cell r="D511" t="str">
            <v>Viết 1</v>
          </cell>
          <cell r="E511" t="str">
            <v>VIẾT 1</v>
          </cell>
          <cell r="F511">
            <v>2</v>
          </cell>
        </row>
        <row r="512">
          <cell r="C512" t="str">
            <v>ENG108</v>
          </cell>
          <cell r="D512" t="str">
            <v>Nghe 1</v>
          </cell>
          <cell r="E512" t="str">
            <v>NGHE 1</v>
          </cell>
          <cell r="F512">
            <v>2</v>
          </cell>
        </row>
        <row r="513">
          <cell r="C513" t="str">
            <v>ENG109</v>
          </cell>
          <cell r="D513" t="str">
            <v>Nói 1</v>
          </cell>
          <cell r="E513" t="str">
            <v>NÓI 1</v>
          </cell>
          <cell r="F513">
            <v>2</v>
          </cell>
        </row>
        <row r="514">
          <cell r="C514" t="str">
            <v>ENG206</v>
          </cell>
          <cell r="D514" t="str">
            <v>Đọc 2</v>
          </cell>
          <cell r="E514" t="str">
            <v>ĐỌC 2</v>
          </cell>
          <cell r="F514">
            <v>2</v>
          </cell>
        </row>
        <row r="515">
          <cell r="C515" t="str">
            <v>ENG207</v>
          </cell>
          <cell r="D515" t="str">
            <v>Viết 2</v>
          </cell>
          <cell r="E515" t="str">
            <v>VIẾT 2</v>
          </cell>
          <cell r="F515">
            <v>2</v>
          </cell>
        </row>
        <row r="516">
          <cell r="C516" t="str">
            <v>ENG208</v>
          </cell>
          <cell r="D516" t="str">
            <v>Nghe 2</v>
          </cell>
          <cell r="E516" t="str">
            <v>NGHE 2</v>
          </cell>
          <cell r="F516">
            <v>2</v>
          </cell>
        </row>
        <row r="517">
          <cell r="C517" t="str">
            <v>ENG209</v>
          </cell>
          <cell r="D517" t="str">
            <v>Nói 2</v>
          </cell>
          <cell r="E517" t="str">
            <v>NÓI 2</v>
          </cell>
          <cell r="F517">
            <v>2</v>
          </cell>
        </row>
        <row r="518">
          <cell r="C518" t="str">
            <v>ENG271</v>
          </cell>
          <cell r="D518" t="str">
            <v>Biên Dịch 1</v>
          </cell>
          <cell r="E518" t="str">
            <v>BIÊN DỊCH 1</v>
          </cell>
          <cell r="F518">
            <v>3</v>
          </cell>
        </row>
        <row r="519">
          <cell r="C519" t="str">
            <v>ENG276</v>
          </cell>
          <cell r="D519" t="str">
            <v>Phiên Dịch 1</v>
          </cell>
          <cell r="E519" t="str">
            <v>PHIÊN DỊCH 1</v>
          </cell>
          <cell r="F519">
            <v>3</v>
          </cell>
        </row>
        <row r="520">
          <cell r="C520" t="str">
            <v>ENG306</v>
          </cell>
          <cell r="D520" t="str">
            <v>Đọc 3</v>
          </cell>
          <cell r="E520" t="str">
            <v>ĐỌC 3</v>
          </cell>
          <cell r="F520">
            <v>2</v>
          </cell>
        </row>
        <row r="521">
          <cell r="C521" t="str">
            <v>ENG307</v>
          </cell>
          <cell r="D521" t="str">
            <v>Viết 3</v>
          </cell>
          <cell r="E521" t="str">
            <v>VIẾT 3</v>
          </cell>
          <cell r="F521">
            <v>2</v>
          </cell>
        </row>
        <row r="522">
          <cell r="C522" t="str">
            <v>ENG308</v>
          </cell>
          <cell r="D522" t="str">
            <v>Nghe 3</v>
          </cell>
          <cell r="E522" t="str">
            <v>NGHE 3</v>
          </cell>
          <cell r="F522">
            <v>2</v>
          </cell>
        </row>
        <row r="523">
          <cell r="C523" t="str">
            <v>ENG309</v>
          </cell>
          <cell r="D523" t="str">
            <v>Nói 3</v>
          </cell>
          <cell r="E523" t="str">
            <v>NÓI 3</v>
          </cell>
          <cell r="F523">
            <v>2</v>
          </cell>
        </row>
        <row r="524">
          <cell r="C524" t="str">
            <v>ENG319</v>
          </cell>
          <cell r="D524" t="str">
            <v>Ngữ Âm - Âm Vị Học</v>
          </cell>
          <cell r="E524" t="str">
            <v>NGỮ ÂM - ÂM VỊ HỌC</v>
          </cell>
          <cell r="F524">
            <v>1</v>
          </cell>
        </row>
        <row r="525">
          <cell r="C525" t="str">
            <v>ENG356</v>
          </cell>
          <cell r="D525" t="str">
            <v>Đọc 4</v>
          </cell>
          <cell r="E525" t="str">
            <v>ĐỌC 4</v>
          </cell>
          <cell r="F525">
            <v>2</v>
          </cell>
        </row>
        <row r="526">
          <cell r="C526" t="str">
            <v>ENG357</v>
          </cell>
          <cell r="D526" t="str">
            <v>Viết 4</v>
          </cell>
          <cell r="E526" t="str">
            <v>VIẾT 4</v>
          </cell>
          <cell r="F526">
            <v>2</v>
          </cell>
        </row>
        <row r="527">
          <cell r="C527" t="str">
            <v>ENG358</v>
          </cell>
          <cell r="D527" t="str">
            <v>Nghe 4</v>
          </cell>
          <cell r="E527" t="str">
            <v>NGHE 4</v>
          </cell>
          <cell r="F527">
            <v>2</v>
          </cell>
        </row>
        <row r="528">
          <cell r="C528" t="str">
            <v>ENG359</v>
          </cell>
          <cell r="D528" t="str">
            <v>Nói 4</v>
          </cell>
          <cell r="E528" t="str">
            <v>NÓI 4</v>
          </cell>
          <cell r="F528">
            <v>2</v>
          </cell>
        </row>
        <row r="529">
          <cell r="C529" t="str">
            <v>ENG383</v>
          </cell>
          <cell r="D529" t="str">
            <v>Anh Văn Lễ Tân</v>
          </cell>
          <cell r="E529" t="str">
            <v>ANH VĂN LỄ TÂN</v>
          </cell>
          <cell r="F529">
            <v>2</v>
          </cell>
        </row>
        <row r="530">
          <cell r="C530" t="str">
            <v>ENG434</v>
          </cell>
          <cell r="D530" t="str">
            <v>Anh Văn Đàm Phán</v>
          </cell>
          <cell r="E530" t="str">
            <v>ANH VĂN ĐÀM PHÁN</v>
          </cell>
          <cell r="F530">
            <v>3</v>
          </cell>
        </row>
        <row r="531">
          <cell r="C531" t="str">
            <v>LIN150</v>
          </cell>
          <cell r="D531" t="str">
            <v>Dẫn Luận Ngôn Ngữ Học</v>
          </cell>
          <cell r="E531" t="str">
            <v>DẪN LUẬN NGÔN NGỮ HỌC</v>
          </cell>
          <cell r="F531">
            <v>2</v>
          </cell>
        </row>
        <row r="532">
          <cell r="C532" t="str">
            <v>LIN305</v>
          </cell>
          <cell r="D532" t="str">
            <v>Ngôn Ngữ Học Đối Chiếu</v>
          </cell>
          <cell r="E532" t="str">
            <v>NGÔN NGỮ HỌC ĐỐI CHIẾU</v>
          </cell>
          <cell r="F532">
            <v>1</v>
          </cell>
        </row>
        <row r="533">
          <cell r="C533" t="str">
            <v>LIN316</v>
          </cell>
          <cell r="D533" t="str">
            <v>Cú Pháp Học (trong tiếng Anh)</v>
          </cell>
          <cell r="E533" t="str">
            <v>CÚ PHÁP HỌC (TRONG TIẾNG ANH)</v>
          </cell>
          <cell r="F533">
            <v>2</v>
          </cell>
        </row>
        <row r="534">
          <cell r="C534" t="str">
            <v>LIN422</v>
          </cell>
          <cell r="D534" t="str">
            <v>Ngữ Nghĩa Học (trong tiếng Anh)</v>
          </cell>
          <cell r="E534" t="str">
            <v>NGỮ NGHĨA HỌC (TRONG TIẾNG ANH)</v>
          </cell>
          <cell r="F534">
            <v>2</v>
          </cell>
        </row>
        <row r="535">
          <cell r="C535" t="str">
            <v>LIT378</v>
          </cell>
          <cell r="D535" t="str">
            <v>Văn Học Mỹ</v>
          </cell>
          <cell r="E535" t="str">
            <v>VĂN HỌC MỸ</v>
          </cell>
          <cell r="F535">
            <v>3</v>
          </cell>
        </row>
        <row r="536">
          <cell r="C536" t="str">
            <v>ENG101</v>
          </cell>
          <cell r="D536" t="str">
            <v>Anh Ngữ Sơ Cấp 1</v>
          </cell>
          <cell r="E536" t="str">
            <v>ANH NGỮ SƠ CẤP 1</v>
          </cell>
          <cell r="F536">
            <v>2</v>
          </cell>
        </row>
        <row r="537">
          <cell r="C537" t="str">
            <v>ENG102</v>
          </cell>
          <cell r="D537" t="str">
            <v>Anh Ngữ Sơ Cấp 2</v>
          </cell>
          <cell r="E537" t="str">
            <v>ANH NGỮ SƠ CẤP 2</v>
          </cell>
          <cell r="F537">
            <v>2</v>
          </cell>
        </row>
        <row r="538">
          <cell r="C538" t="str">
            <v>ENG431</v>
          </cell>
          <cell r="D538" t="str">
            <v>Anh Văn Thương Mại</v>
          </cell>
          <cell r="E538" t="str">
            <v>ANH VĂN THƯƠNG MẠI</v>
          </cell>
          <cell r="F538">
            <v>2</v>
          </cell>
        </row>
        <row r="539">
          <cell r="C539" t="str">
            <v>PSUENG101</v>
          </cell>
          <cell r="D539" t="str">
            <v>Anh Ngữ cho Sinh Viên PSU 1</v>
          </cell>
          <cell r="E539" t="str">
            <v>ANH NGỮ CHO SINH VIÊN PSU 1</v>
          </cell>
          <cell r="F539">
            <v>2</v>
          </cell>
        </row>
        <row r="540">
          <cell r="C540" t="str">
            <v>PSUENG102</v>
          </cell>
          <cell r="D540" t="str">
            <v>Anh Ngữ cho Sinh Viên PSU 2</v>
          </cell>
          <cell r="E540" t="str">
            <v>ANH NGỮ CHO SINH VIÊN PSU 2</v>
          </cell>
          <cell r="F540">
            <v>2</v>
          </cell>
        </row>
        <row r="541">
          <cell r="C541" t="str">
            <v>PSUENG201</v>
          </cell>
          <cell r="D541" t="str">
            <v>Anh Ngữ cho Sinh Viên PSU 3</v>
          </cell>
          <cell r="E541" t="str">
            <v>ANH NGỮ CHO SINH VIÊN PSU 3</v>
          </cell>
          <cell r="F541">
            <v>2</v>
          </cell>
        </row>
        <row r="542">
          <cell r="C542" t="str">
            <v>PSUENG202</v>
          </cell>
          <cell r="D542" t="str">
            <v>Anh Ngữ cho Sinh Viên PSU 4</v>
          </cell>
          <cell r="E542" t="str">
            <v>ANH NGỮ CHO SINH VIÊN PSU 4</v>
          </cell>
          <cell r="F542">
            <v>2</v>
          </cell>
        </row>
        <row r="543">
          <cell r="C543" t="str">
            <v>PSUENG301</v>
          </cell>
          <cell r="D543" t="str">
            <v>Anh Ngữ cho Sinh Viên PSU 5</v>
          </cell>
          <cell r="E543" t="str">
            <v>ANH NGỮ CHO SINH VIÊN PSU 5</v>
          </cell>
          <cell r="F543">
            <v>2</v>
          </cell>
        </row>
        <row r="544">
          <cell r="C544" t="str">
            <v>PSUENG302</v>
          </cell>
          <cell r="D544" t="str">
            <v>Anh Ngữ cho Sinh Viên PSU 6</v>
          </cell>
          <cell r="E544" t="str">
            <v>ANH NGỮ CHO SINH VIÊN PSU 6</v>
          </cell>
          <cell r="F544">
            <v>2</v>
          </cell>
        </row>
        <row r="545">
          <cell r="C545" t="str">
            <v>PSUENG401</v>
          </cell>
          <cell r="D545" t="str">
            <v>Anh Ngữ cho Sinh Viên PSU 7</v>
          </cell>
          <cell r="E545" t="str">
            <v>ANH NGỮ CHO SINH VIÊN PSU 7</v>
          </cell>
          <cell r="F545">
            <v>2</v>
          </cell>
        </row>
        <row r="546">
          <cell r="C546" t="str">
            <v>PSUENG402</v>
          </cell>
          <cell r="D546" t="str">
            <v>Anh Ngữ cho Sinh Viên PSU 8</v>
          </cell>
          <cell r="E546" t="str">
            <v>ANH NGỮ CHO SINH VIÊN PSU 8</v>
          </cell>
          <cell r="F546">
            <v>2</v>
          </cell>
        </row>
        <row r="547">
          <cell r="C547" t="str">
            <v>ENG201</v>
          </cell>
          <cell r="D547" t="str">
            <v>Anh Ngữ Trung Cấp 1</v>
          </cell>
          <cell r="E547" t="str">
            <v>ANH NGỮ TRUNG CẤP 1</v>
          </cell>
          <cell r="F547">
            <v>2</v>
          </cell>
        </row>
        <row r="548">
          <cell r="C548" t="str">
            <v>ENG202</v>
          </cell>
          <cell r="D548" t="str">
            <v>Anh Ngữ Trung Cấp 2</v>
          </cell>
          <cell r="E548" t="str">
            <v>ANH NGỮ TRUNG CẤP 2</v>
          </cell>
          <cell r="F548">
            <v>2</v>
          </cell>
        </row>
        <row r="549">
          <cell r="C549" t="str">
            <v>ENG301</v>
          </cell>
          <cell r="D549" t="str">
            <v>Anh Ngữ Cao Cấp 1</v>
          </cell>
          <cell r="E549" t="str">
            <v>ANH NGỮ CAO CẤP 1</v>
          </cell>
          <cell r="F549">
            <v>2</v>
          </cell>
        </row>
        <row r="550">
          <cell r="C550" t="str">
            <v>ENG302</v>
          </cell>
          <cell r="D550" t="str">
            <v>Anh Ngữ Cao Cấp 2</v>
          </cell>
          <cell r="E550" t="str">
            <v>ANH NGỮ CAO CẤP 2</v>
          </cell>
          <cell r="F550">
            <v>2</v>
          </cell>
        </row>
        <row r="551">
          <cell r="C551" t="str">
            <v>LIN261</v>
          </cell>
          <cell r="D551" t="str">
            <v>Ngữ Âm, Từ Vựng, Ngữ Pháp</v>
          </cell>
          <cell r="E551" t="str">
            <v>NGỮ ÂM, TỪ VỰNG, NGỮ PHÁP</v>
          </cell>
          <cell r="F551">
            <v>4</v>
          </cell>
        </row>
        <row r="552">
          <cell r="C552" t="str">
            <v>LIN423</v>
          </cell>
          <cell r="D552" t="str">
            <v>Ngữ Dụng Học</v>
          </cell>
          <cell r="E552" t="str">
            <v>NGỮ DỤNG HỌC</v>
          </cell>
          <cell r="F552">
            <v>2</v>
          </cell>
        </row>
        <row r="553">
          <cell r="C553" t="str">
            <v>ENG372</v>
          </cell>
          <cell r="D553" t="str">
            <v>Dịch Báo Cáo Văn Hóa - Xã Hội</v>
          </cell>
          <cell r="E553" t="str">
            <v>DỊCH BÁO CÁO VĂN HÓA - XÃ HỘI</v>
          </cell>
          <cell r="F553">
            <v>2</v>
          </cell>
        </row>
        <row r="554">
          <cell r="C554" t="str">
            <v>LIN251</v>
          </cell>
          <cell r="D554" t="str">
            <v>Cơ Sở Ngôn Ngữ Học</v>
          </cell>
          <cell r="E554" t="str">
            <v>CƠ SỞ NGÔN NGỮ HỌC</v>
          </cell>
          <cell r="F554">
            <v>3</v>
          </cell>
        </row>
        <row r="555">
          <cell r="C555" t="str">
            <v>ENG1001</v>
          </cell>
          <cell r="D555" t="str">
            <v>Anh Ngữ 1</v>
          </cell>
          <cell r="E555" t="str">
            <v>ANH NGỮ 1</v>
          </cell>
          <cell r="F555">
            <v>2</v>
          </cell>
        </row>
        <row r="556">
          <cell r="C556" t="str">
            <v>ENG1002</v>
          </cell>
          <cell r="D556" t="str">
            <v>Anh Ngữ 2</v>
          </cell>
          <cell r="E556" t="str">
            <v>ANH NGỮ 2</v>
          </cell>
          <cell r="F556">
            <v>2</v>
          </cell>
        </row>
        <row r="557">
          <cell r="C557" t="str">
            <v>DTE201</v>
          </cell>
          <cell r="D557" t="str">
            <v>Đạo Đức trong Công Việc</v>
          </cell>
          <cell r="E557" t="str">
            <v>ĐẠO ĐỨC TRONG CÔNG VIỆC</v>
          </cell>
          <cell r="F557">
            <v>2</v>
          </cell>
        </row>
        <row r="558">
          <cell r="C558" t="str">
            <v>DTE302</v>
          </cell>
          <cell r="D558" t="str">
            <v>Kỹ Năng Xin Việc</v>
          </cell>
          <cell r="E558" t="str">
            <v>KỸ NĂNG XIN VIỆC</v>
          </cell>
          <cell r="F558">
            <v>2</v>
          </cell>
        </row>
        <row r="559">
          <cell r="C559" t="str">
            <v>PHI100</v>
          </cell>
          <cell r="D559" t="str">
            <v>Phương Pháp Luận (gồm Nghiên Cứu Khoa Học)</v>
          </cell>
          <cell r="E559" t="str">
            <v>PHƯƠNG PHÁP LUẬN (GỒM NGHIÊN CỨU KHOA HỌC)</v>
          </cell>
          <cell r="F559">
            <v>2</v>
          </cell>
        </row>
        <row r="560">
          <cell r="C560" t="str">
            <v>FIN413</v>
          </cell>
          <cell r="D560" t="str">
            <v>Quản Trị Tài Chính Khách Sạn</v>
          </cell>
          <cell r="E560" t="str">
            <v>QUẢN TRỊ TÀI CHÍNH KHÁCH SẠN</v>
          </cell>
          <cell r="F560">
            <v>3</v>
          </cell>
        </row>
        <row r="561">
          <cell r="C561" t="str">
            <v>ECO303</v>
          </cell>
          <cell r="D561" t="str">
            <v>Kinh Tế Trong Quản Trị Dịch Vụ</v>
          </cell>
          <cell r="E561" t="str">
            <v>KINH TẾ TRONG QUẢN TRỊ DỊCH VỤ</v>
          </cell>
          <cell r="F561">
            <v>2</v>
          </cell>
        </row>
        <row r="562">
          <cell r="C562" t="str">
            <v>STA423</v>
          </cell>
          <cell r="D562" t="str">
            <v>Phân Tích Thống Kê Du Lịch</v>
          </cell>
          <cell r="E562" t="str">
            <v>PHÂN TÍCH THỐNG KÊ DU LỊCH</v>
          </cell>
          <cell r="F562">
            <v>3</v>
          </cell>
        </row>
        <row r="563">
          <cell r="C563" t="str">
            <v>HRM1203</v>
          </cell>
          <cell r="D563" t="str">
            <v>Quản Trị Nhân Lực Trong Du Lịch</v>
          </cell>
          <cell r="E563" t="str">
            <v>QUẢN TRỊ NHÂN LỰC TRONG DU LỊCH</v>
          </cell>
          <cell r="F563">
            <v>3</v>
          </cell>
        </row>
        <row r="564">
          <cell r="C564" t="str">
            <v>COM1284</v>
          </cell>
          <cell r="D564" t="str">
            <v>Nghệ Thuật Đàm Phán</v>
          </cell>
          <cell r="E564" t="str">
            <v>NGHỆ THUẬT ĐÀM PHÁN</v>
          </cell>
          <cell r="F564">
            <v>2</v>
          </cell>
        </row>
        <row r="565">
          <cell r="C565" t="str">
            <v>MGT1274</v>
          </cell>
          <cell r="D565" t="str">
            <v>Nghiệp Vụ Văn Phòng</v>
          </cell>
          <cell r="E565" t="str">
            <v>NGHIỆP VỤ VĂN PHÒNG</v>
          </cell>
          <cell r="F565">
            <v>2</v>
          </cell>
        </row>
        <row r="566">
          <cell r="C566" t="str">
            <v>FIN271</v>
          </cell>
          <cell r="D566" t="str">
            <v>Nhập Môn Tài Chính Tiền Tệ 1</v>
          </cell>
          <cell r="E566" t="str">
            <v>NHẬP MÔN TÀI CHÍNH TIỀN TỆ 1</v>
          </cell>
          <cell r="F566">
            <v>2</v>
          </cell>
        </row>
        <row r="567">
          <cell r="C567" t="str">
            <v>MGT201</v>
          </cell>
          <cell r="D567" t="str">
            <v>Quản Trị Học</v>
          </cell>
          <cell r="E567" t="str">
            <v>QUẢN TRỊ HỌC</v>
          </cell>
          <cell r="F567">
            <v>2</v>
          </cell>
        </row>
        <row r="568">
          <cell r="C568" t="str">
            <v>ECO151</v>
          </cell>
          <cell r="D568" t="str">
            <v>Căn Bản Kinh Tế Vi Mô</v>
          </cell>
          <cell r="E568" t="str">
            <v>CĂN BẢN KINH TẾ VI MÔ</v>
          </cell>
          <cell r="F568">
            <v>3</v>
          </cell>
        </row>
        <row r="569">
          <cell r="C569" t="str">
            <v>ECO1051</v>
          </cell>
          <cell r="D569" t="str">
            <v>Căn Bản Kinh Tế Vi Mô</v>
          </cell>
          <cell r="E569" t="str">
            <v>CĂN BẢN KINH TẾ VI MÔ</v>
          </cell>
          <cell r="F569">
            <v>3</v>
          </cell>
        </row>
        <row r="570">
          <cell r="C570" t="str">
            <v>FIN1171</v>
          </cell>
          <cell r="D570" t="str">
            <v>Nhập Môn Tài Chính Tiền Tệ</v>
          </cell>
          <cell r="E570" t="str">
            <v>NHẬP MÔN TÀI CHÍNH TIỀN TỆ</v>
          </cell>
          <cell r="F570">
            <v>2</v>
          </cell>
        </row>
        <row r="571">
          <cell r="C571" t="str">
            <v>FIN1201</v>
          </cell>
          <cell r="D571" t="str">
            <v>Quản Trị Tài Chính</v>
          </cell>
          <cell r="E571" t="str">
            <v>QUẢN TRỊ TÀI CHÍNH</v>
          </cell>
          <cell r="F571">
            <v>3</v>
          </cell>
        </row>
        <row r="572">
          <cell r="C572" t="str">
            <v>LAW1262</v>
          </cell>
          <cell r="D572" t="str">
            <v>Thuế Nhà Nước</v>
          </cell>
          <cell r="E572" t="str">
            <v>THUẾ NHÀ NƯỚC</v>
          </cell>
          <cell r="F572">
            <v>2</v>
          </cell>
        </row>
        <row r="573">
          <cell r="C573" t="str">
            <v>HRM303</v>
          </cell>
          <cell r="D573" t="str">
            <v>Quản Trị Nhân Lực Trong Du Lịch</v>
          </cell>
          <cell r="E573" t="str">
            <v>QUẢN TRỊ NHÂN LỰC TRONG DU LỊCH</v>
          </cell>
          <cell r="F573">
            <v>3</v>
          </cell>
        </row>
        <row r="574">
          <cell r="C574" t="str">
            <v>PSU-ECO151</v>
          </cell>
          <cell r="D574" t="str">
            <v>Căn Bản Kinh Tế Vi Mô</v>
          </cell>
          <cell r="E574" t="str">
            <v>CĂN BẢN KINH TẾ VI MÔ</v>
          </cell>
          <cell r="F574">
            <v>3</v>
          </cell>
        </row>
        <row r="575">
          <cell r="C575" t="str">
            <v>PSU-ECO152</v>
          </cell>
          <cell r="D575" t="str">
            <v>Căn Bản Kinh Tế Vĩ Mô</v>
          </cell>
          <cell r="E575" t="str">
            <v>CĂN BẢN KINH TẾ VĨ MÔ</v>
          </cell>
          <cell r="F575">
            <v>3</v>
          </cell>
        </row>
        <row r="576">
          <cell r="C576" t="str">
            <v>PSU-HRM301</v>
          </cell>
          <cell r="D576" t="str">
            <v>Quản Trị Nhân Lực</v>
          </cell>
          <cell r="E576" t="str">
            <v>QUẢN TRỊ NHÂN LỰC</v>
          </cell>
          <cell r="F576">
            <v>3</v>
          </cell>
        </row>
        <row r="577">
          <cell r="C577" t="str">
            <v>PSU-MGO301</v>
          </cell>
          <cell r="D577" t="str">
            <v>Quản Trị Hoạt Động &amp; Sản Xuất</v>
          </cell>
          <cell r="E577" t="str">
            <v>QUẢN TRỊ HOẠT ĐỘNG &amp; SẢN XUẤT</v>
          </cell>
          <cell r="F577">
            <v>3</v>
          </cell>
        </row>
        <row r="578">
          <cell r="C578" t="str">
            <v>PSU-MGT201</v>
          </cell>
          <cell r="D578" t="str">
            <v>Quản Trị Học</v>
          </cell>
          <cell r="E578" t="str">
            <v>QUẢN TRỊ HỌC</v>
          </cell>
          <cell r="F578">
            <v>2</v>
          </cell>
        </row>
        <row r="579">
          <cell r="C579" t="str">
            <v>PSU-MKT251</v>
          </cell>
          <cell r="D579" t="str">
            <v>Tiếp Thị Căn Bản</v>
          </cell>
          <cell r="E579" t="str">
            <v>TIẾP THỊ CĂN BẢN</v>
          </cell>
          <cell r="F579">
            <v>3</v>
          </cell>
        </row>
        <row r="580">
          <cell r="C580" t="str">
            <v>BNK401</v>
          </cell>
          <cell r="D580" t="str">
            <v>Ngân Hàng Trung Ương</v>
          </cell>
          <cell r="E580" t="str">
            <v>NGÂN HÀNG TRUNG ƯƠNG</v>
          </cell>
          <cell r="F580">
            <v>2</v>
          </cell>
        </row>
        <row r="581">
          <cell r="C581" t="str">
            <v>BNK404</v>
          </cell>
          <cell r="D581" t="str">
            <v>Nghiệp Vụ Ngân Hàng Thương Mại</v>
          </cell>
          <cell r="E581" t="str">
            <v>NGHIỆP VỤ NGÂN HÀNG THƯƠNG MẠI</v>
          </cell>
          <cell r="F581">
            <v>3</v>
          </cell>
        </row>
        <row r="582">
          <cell r="C582" t="str">
            <v>BNK406</v>
          </cell>
          <cell r="D582" t="str">
            <v>Quản Trị Ngân Hàng Thương Mại</v>
          </cell>
          <cell r="E582" t="str">
            <v>QUẢN TRỊ NGÂN HÀNG THƯƠNG MẠI</v>
          </cell>
          <cell r="F582">
            <v>2</v>
          </cell>
        </row>
        <row r="583">
          <cell r="C583" t="str">
            <v>FIN272</v>
          </cell>
          <cell r="D583" t="str">
            <v>Nhập Môn Tài Chính Tiền Tệ 2</v>
          </cell>
          <cell r="E583" t="str">
            <v>NHẬP MÔN TÀI CHÍNH TIỀN TỆ 2</v>
          </cell>
          <cell r="F583">
            <v>2</v>
          </cell>
        </row>
        <row r="584">
          <cell r="C584" t="str">
            <v>FIN302</v>
          </cell>
          <cell r="D584" t="str">
            <v>Quản Trị Tài Chính 2</v>
          </cell>
          <cell r="E584" t="str">
            <v>QUẢN TRỊ TÀI CHÍNH 2</v>
          </cell>
          <cell r="F584">
            <v>3</v>
          </cell>
        </row>
        <row r="585">
          <cell r="C585" t="str">
            <v>FIN400</v>
          </cell>
          <cell r="D585" t="str">
            <v>Tài Chính Quốc Tế</v>
          </cell>
          <cell r="E585" t="str">
            <v>TÀI CHÍNH QUỐC TẾ</v>
          </cell>
          <cell r="F585">
            <v>2</v>
          </cell>
        </row>
        <row r="586">
          <cell r="C586" t="str">
            <v>FIN401</v>
          </cell>
          <cell r="D586" t="str">
            <v>Các Tổ Chức Tài Chính</v>
          </cell>
          <cell r="E586" t="str">
            <v>CÁC TỔ CHỨC TÀI CHÍNH</v>
          </cell>
          <cell r="F586">
            <v>3</v>
          </cell>
        </row>
        <row r="587">
          <cell r="C587" t="str">
            <v>FIN402</v>
          </cell>
          <cell r="D587" t="str">
            <v>Tài Chính Đầu Tư</v>
          </cell>
          <cell r="E587" t="str">
            <v>TÀI CHÍNH ĐẦU TƯ</v>
          </cell>
          <cell r="F587">
            <v>3</v>
          </cell>
        </row>
        <row r="588">
          <cell r="C588" t="str">
            <v>MKT376</v>
          </cell>
          <cell r="D588" t="str">
            <v>Tiếp Thị Ngân Hàng</v>
          </cell>
          <cell r="E588" t="str">
            <v>TIẾP THỊ NGÂN HÀNG</v>
          </cell>
          <cell r="F588">
            <v>2</v>
          </cell>
        </row>
        <row r="589">
          <cell r="C589" t="str">
            <v>MGT374</v>
          </cell>
          <cell r="D589" t="str">
            <v>Quản Trị Hành Chính Văn Phòng</v>
          </cell>
          <cell r="E589" t="str">
            <v>QUẢN TRỊ HÀNH CHÍNH VĂN PHÒNG</v>
          </cell>
          <cell r="F589">
            <v>2</v>
          </cell>
        </row>
        <row r="590">
          <cell r="C590" t="str">
            <v>MGT406</v>
          </cell>
          <cell r="D590" t="str">
            <v>Khởi Sự Doanh Nghiệp</v>
          </cell>
          <cell r="E590" t="str">
            <v>KHỞI SỰ DOANH NGHIỆP</v>
          </cell>
          <cell r="F590">
            <v>3</v>
          </cell>
        </row>
        <row r="591">
          <cell r="C591" t="str">
            <v>PSU-COM384</v>
          </cell>
          <cell r="D591" t="str">
            <v>Nghệ Thuật Đàm Phán</v>
          </cell>
          <cell r="E591" t="str">
            <v>NGHỆ THUẬT ĐÀM PHÁN</v>
          </cell>
          <cell r="F591">
            <v>2</v>
          </cell>
        </row>
        <row r="592">
          <cell r="C592" t="str">
            <v>PSU-IB351</v>
          </cell>
          <cell r="D592" t="str">
            <v>Thương Mại Quốc Tế</v>
          </cell>
          <cell r="E592" t="str">
            <v>THƯƠNG MẠI QUỐC TẾ</v>
          </cell>
          <cell r="F592">
            <v>3</v>
          </cell>
        </row>
        <row r="593">
          <cell r="C593" t="str">
            <v>PSU-MKT364</v>
          </cell>
          <cell r="D593" t="str">
            <v>Quảng Cáo &amp; Chiêu Thị</v>
          </cell>
          <cell r="E593" t="str">
            <v>QUẢNG CÁO &amp; CHIÊU THỊ</v>
          </cell>
          <cell r="F593">
            <v>3</v>
          </cell>
        </row>
        <row r="594">
          <cell r="C594" t="str">
            <v>PSU-OB403</v>
          </cell>
          <cell r="D594" t="str">
            <v>Nghệ Thuật Lãnh Đạo</v>
          </cell>
          <cell r="E594" t="str">
            <v>NGHỆ THUẬT LÃNH ĐẠO</v>
          </cell>
          <cell r="F594">
            <v>2</v>
          </cell>
        </row>
        <row r="595">
          <cell r="C595" t="str">
            <v>FIN381</v>
          </cell>
          <cell r="D595" t="str">
            <v>Tài Chính Nhà Nước (Việt Nam)</v>
          </cell>
          <cell r="E595" t="str">
            <v>TÀI CHÍNH NHÀ NƯỚC (VIỆT NAM)</v>
          </cell>
          <cell r="F595">
            <v>2</v>
          </cell>
        </row>
        <row r="596">
          <cell r="C596" t="str">
            <v>FIN406</v>
          </cell>
          <cell r="D596" t="str">
            <v>Thẩm Định Dự Án Đầu Tư</v>
          </cell>
          <cell r="E596" t="str">
            <v>THẨM ĐỊNH DỰ ÁN ĐẦU TƯ</v>
          </cell>
          <cell r="F596">
            <v>2</v>
          </cell>
        </row>
        <row r="597">
          <cell r="C597" t="str">
            <v>FIN403</v>
          </cell>
          <cell r="D597" t="str">
            <v>Tài Chính Chứng Khoán</v>
          </cell>
          <cell r="E597" t="str">
            <v>TÀI CHÍNH CHỨNG KHOÁN</v>
          </cell>
          <cell r="F597">
            <v>3</v>
          </cell>
        </row>
        <row r="598">
          <cell r="C598" t="str">
            <v>COM384</v>
          </cell>
          <cell r="D598" t="str">
            <v>Nghệ Thuật Đàm Phán</v>
          </cell>
          <cell r="E598" t="str">
            <v>NGHỆ THUẬT ĐÀM PHÁN</v>
          </cell>
          <cell r="F598">
            <v>2</v>
          </cell>
        </row>
        <row r="599">
          <cell r="C599" t="str">
            <v>MGT402</v>
          </cell>
          <cell r="D599" t="str">
            <v>Quản Trị Dự Án Đầu Tư</v>
          </cell>
          <cell r="E599" t="str">
            <v>QUẢN TRỊ DỰ ÁN ĐẦU TƯ</v>
          </cell>
          <cell r="F599">
            <v>3</v>
          </cell>
        </row>
        <row r="600">
          <cell r="C600" t="str">
            <v>MKT364</v>
          </cell>
          <cell r="D600" t="str">
            <v>Quảng Cáo &amp; Chiêu Thị</v>
          </cell>
          <cell r="E600" t="str">
            <v>QUẢNG CÁO &amp; CHIÊU THỊ</v>
          </cell>
          <cell r="F600">
            <v>3</v>
          </cell>
        </row>
        <row r="601">
          <cell r="C601" t="str">
            <v>OB403</v>
          </cell>
          <cell r="D601" t="str">
            <v>Nghệ Thuật Lãnh Đạo</v>
          </cell>
          <cell r="E601" t="str">
            <v>NGHỆ THUẬT LÃNH ĐẠO</v>
          </cell>
          <cell r="F601">
            <v>2</v>
          </cell>
        </row>
        <row r="602">
          <cell r="C602" t="str">
            <v>COM435</v>
          </cell>
          <cell r="D602" t="str">
            <v>Quan Hệ Công Chúng</v>
          </cell>
          <cell r="E602" t="str">
            <v>QUAN HỆ CÔNG CHÚNG</v>
          </cell>
          <cell r="F602">
            <v>2</v>
          </cell>
        </row>
        <row r="603">
          <cell r="C603" t="str">
            <v>IB351</v>
          </cell>
          <cell r="D603" t="str">
            <v>Thương Mại Quốc Tế</v>
          </cell>
          <cell r="E603" t="str">
            <v>THƯƠNG MẠI QUỐC TẾ</v>
          </cell>
          <cell r="F603">
            <v>3</v>
          </cell>
        </row>
        <row r="604">
          <cell r="C604" t="str">
            <v>MKT359</v>
          </cell>
          <cell r="D604" t="str">
            <v>Tiếp Thị Địa Phương</v>
          </cell>
          <cell r="E604" t="str">
            <v>TIẾP THỊ ĐỊA PHƯƠNG</v>
          </cell>
          <cell r="F604">
            <v>2</v>
          </cell>
        </row>
        <row r="605">
          <cell r="C605" t="str">
            <v>MKT402</v>
          </cell>
          <cell r="D605" t="str">
            <v>Quản Trị Bán Buôn</v>
          </cell>
          <cell r="E605" t="str">
            <v>QUẢN TRỊ BÁN BUÔN</v>
          </cell>
          <cell r="F605">
            <v>3</v>
          </cell>
        </row>
        <row r="606">
          <cell r="C606" t="str">
            <v>MKT403</v>
          </cell>
          <cell r="D606" t="str">
            <v>Điều Nghiên Tiếp Thị</v>
          </cell>
          <cell r="E606" t="str">
            <v>ĐIỀU NGHIÊN TIẾP THỊ</v>
          </cell>
          <cell r="F606">
            <v>2</v>
          </cell>
        </row>
        <row r="607">
          <cell r="C607" t="str">
            <v>MKT404</v>
          </cell>
          <cell r="D607" t="str">
            <v>Hành Vi Tiêu Dùng</v>
          </cell>
          <cell r="E607" t="str">
            <v>HÀNH VI TIÊU DÙNG</v>
          </cell>
          <cell r="F607">
            <v>3</v>
          </cell>
        </row>
        <row r="608">
          <cell r="C608" t="str">
            <v>MKT405</v>
          </cell>
          <cell r="D608" t="str">
            <v>Chiến Lược Tiếp Thị</v>
          </cell>
          <cell r="E608" t="str">
            <v>CHIẾN LƯỢC TIẾP THỊ</v>
          </cell>
          <cell r="F608">
            <v>3</v>
          </cell>
        </row>
        <row r="609">
          <cell r="C609" t="str">
            <v>MKT1264</v>
          </cell>
          <cell r="D609" t="str">
            <v>Quảng Cáo &amp; Chiêu Thị</v>
          </cell>
          <cell r="E609" t="str">
            <v>QUẢNG CÁO &amp; CHIÊU THỊ</v>
          </cell>
          <cell r="F609">
            <v>3</v>
          </cell>
        </row>
        <row r="610">
          <cell r="C610" t="str">
            <v>LAW362</v>
          </cell>
          <cell r="D610" t="str">
            <v>Thuế Nhà Nước</v>
          </cell>
          <cell r="E610" t="str">
            <v>THUẾ NHÀ NƯỚC</v>
          </cell>
          <cell r="F610">
            <v>2</v>
          </cell>
        </row>
        <row r="611">
          <cell r="C611" t="str">
            <v>ECO152</v>
          </cell>
          <cell r="D611" t="str">
            <v>Căn Bản Kinh Tế Vĩ Mô</v>
          </cell>
          <cell r="E611" t="str">
            <v>CĂN BẢN KINH TẾ VĨ MÔ</v>
          </cell>
          <cell r="F611">
            <v>3</v>
          </cell>
        </row>
        <row r="612">
          <cell r="C612" t="str">
            <v>ECO302</v>
          </cell>
          <cell r="D612" t="str">
            <v>Kinh Tế Trong Quản Trị</v>
          </cell>
          <cell r="E612" t="str">
            <v>KINH TẾ TRONG QUẢN TRỊ</v>
          </cell>
          <cell r="F612">
            <v>2</v>
          </cell>
        </row>
        <row r="613">
          <cell r="C613" t="str">
            <v>FIN301</v>
          </cell>
          <cell r="D613" t="str">
            <v>Quản Trị Tài Chính 1</v>
          </cell>
          <cell r="E613" t="str">
            <v>QUẢN TRỊ TÀI CHÍNH 1</v>
          </cell>
          <cell r="F613">
            <v>3</v>
          </cell>
        </row>
        <row r="614">
          <cell r="C614" t="str">
            <v>HRM301</v>
          </cell>
          <cell r="D614" t="str">
            <v>Quản Trị Nhân Lực</v>
          </cell>
          <cell r="E614" t="str">
            <v>QUẢN TRỊ NHÂN LỰC</v>
          </cell>
          <cell r="F614">
            <v>3</v>
          </cell>
        </row>
        <row r="615">
          <cell r="C615" t="str">
            <v>MGO301</v>
          </cell>
          <cell r="D615" t="str">
            <v>Quản Trị Hoạt Động &amp; Sản Xuất</v>
          </cell>
          <cell r="E615" t="str">
            <v>QUẢN TRỊ HOẠT ĐỘNG &amp; SẢN XUẤT</v>
          </cell>
          <cell r="F615">
            <v>3</v>
          </cell>
        </row>
        <row r="616">
          <cell r="C616" t="str">
            <v>MGO403</v>
          </cell>
          <cell r="D616" t="str">
            <v>Các Mô Hình Ra Quyết Định</v>
          </cell>
          <cell r="E616" t="str">
            <v>CÁC MÔ HÌNH RA QUYẾT ĐỊNH</v>
          </cell>
          <cell r="F616">
            <v>3</v>
          </cell>
        </row>
        <row r="617">
          <cell r="C617" t="str">
            <v>MGT403</v>
          </cell>
          <cell r="D617" t="str">
            <v>Quản Trị Chiến Lược</v>
          </cell>
          <cell r="E617" t="str">
            <v>QUẢN TRỊ CHIẾN LƯỢC</v>
          </cell>
          <cell r="F617">
            <v>3</v>
          </cell>
        </row>
        <row r="618">
          <cell r="C618" t="str">
            <v>MKT251</v>
          </cell>
          <cell r="D618" t="str">
            <v>Tiếp Thị Căn Bản</v>
          </cell>
          <cell r="E618" t="str">
            <v>TIẾP THỊ CĂN BẢN</v>
          </cell>
          <cell r="F618">
            <v>3</v>
          </cell>
        </row>
        <row r="619">
          <cell r="C619" t="str">
            <v>OB251</v>
          </cell>
          <cell r="D619" t="str">
            <v>Tổng Quan Hành Vi Tổ Chức</v>
          </cell>
          <cell r="E619" t="str">
            <v>TỔNG QUAN HÀNH VI TỔ CHỨC</v>
          </cell>
          <cell r="F619">
            <v>3</v>
          </cell>
        </row>
        <row r="620">
          <cell r="C620" t="str">
            <v>STA271</v>
          </cell>
          <cell r="D620" t="str">
            <v>Nguyên Lý Thống Kê Kinh Tế (với SPSS)</v>
          </cell>
          <cell r="E620" t="str">
            <v>NGUYÊN LÝ THỐNG KÊ KINH TẾ (VỚI SPSS)</v>
          </cell>
          <cell r="F620">
            <v>2</v>
          </cell>
        </row>
        <row r="621">
          <cell r="C621" t="str">
            <v>FIN286</v>
          </cell>
          <cell r="D621" t="str">
            <v>Các Mô Hình Tài Chính Tuyến Tính</v>
          </cell>
          <cell r="E621" t="str">
            <v>CÁC MÔ HÌNH TÀI CHÍNH TUYẾN TÍNH</v>
          </cell>
          <cell r="F621">
            <v>2</v>
          </cell>
        </row>
        <row r="622">
          <cell r="C622" t="str">
            <v>FIN336</v>
          </cell>
          <cell r="D622" t="str">
            <v>Phân Tích Thời Gian Tài Chính</v>
          </cell>
          <cell r="E622" t="str">
            <v>PHÂN TÍCH THỜI GIAN TÀI CHÍNH</v>
          </cell>
          <cell r="F622">
            <v>2</v>
          </cell>
        </row>
        <row r="623">
          <cell r="C623" t="str">
            <v>FIN433</v>
          </cell>
          <cell r="D623" t="str">
            <v>Hợp Đồng Quyền Chọn (Chứng Khoán)</v>
          </cell>
          <cell r="E623" t="str">
            <v>HỢP ĐỒNG QUYỀN CHỌN (CHỨNG KHOÁN)</v>
          </cell>
          <cell r="F623">
            <v>3</v>
          </cell>
        </row>
        <row r="624">
          <cell r="C624" t="str">
            <v>STA212</v>
          </cell>
          <cell r="D624" t="str">
            <v>Xác Suất &amp; Giải Tích cho Tài Chính</v>
          </cell>
          <cell r="E624" t="str">
            <v>XÁC SUẤT &amp; GIẢI TÍCH CHO TÀI CHÍNH</v>
          </cell>
          <cell r="F624">
            <v>3</v>
          </cell>
        </row>
        <row r="625">
          <cell r="C625" t="str">
            <v>CIE371</v>
          </cell>
          <cell r="D625" t="str">
            <v>Vật Liệu Xây Dựng Nâng Cao</v>
          </cell>
          <cell r="E625" t="str">
            <v>VẬT LIỆU XÂY DỰNG NÂNG CAO</v>
          </cell>
          <cell r="F625">
            <v>2</v>
          </cell>
        </row>
        <row r="626">
          <cell r="C626" t="str">
            <v>CIE423</v>
          </cell>
          <cell r="D626" t="str">
            <v>Công Trình trên Nền Đất Yếu</v>
          </cell>
          <cell r="E626" t="str">
            <v>CÔNG TRÌNH TRÊN NỀN ĐẤT YẾU</v>
          </cell>
          <cell r="F626">
            <v>2</v>
          </cell>
        </row>
        <row r="627">
          <cell r="C627" t="str">
            <v>CIE469</v>
          </cell>
          <cell r="D627" t="str">
            <v>Thi Công Công Trình Cầu Nhịp Lớn</v>
          </cell>
          <cell r="E627" t="str">
            <v>THI CÔNG CÔNG TRÌNH CẦU NHỊP LỚN</v>
          </cell>
          <cell r="F627">
            <v>2</v>
          </cell>
        </row>
        <row r="628">
          <cell r="C628" t="str">
            <v>LAW341</v>
          </cell>
          <cell r="D628" t="str">
            <v>Luật Xây Dựng</v>
          </cell>
          <cell r="E628" t="str">
            <v>LUẬT XÂY DỰNG</v>
          </cell>
          <cell r="F628">
            <v>2</v>
          </cell>
        </row>
        <row r="629">
          <cell r="C629" t="str">
            <v>CIE478</v>
          </cell>
          <cell r="D629" t="str">
            <v>Kết Cấu Thép Nâng Cao</v>
          </cell>
          <cell r="E629" t="str">
            <v>KẾT CẤU THÉP NÂNG CAO</v>
          </cell>
          <cell r="F629">
            <v>2</v>
          </cell>
        </row>
        <row r="630">
          <cell r="C630" t="str">
            <v>CIE485</v>
          </cell>
          <cell r="D630" t="str">
            <v>Kỹ Thuật Thi Công Nhà Cao Tầng</v>
          </cell>
          <cell r="E630" t="str">
            <v>KỸ THUẬT THI CÔNG NHÀ CAO TẦNG</v>
          </cell>
          <cell r="F630">
            <v>2</v>
          </cell>
        </row>
        <row r="631">
          <cell r="C631" t="str">
            <v>CIE341</v>
          </cell>
          <cell r="D631" t="str">
            <v>Thông Gió</v>
          </cell>
          <cell r="E631" t="str">
            <v>THÔNG GIÓ</v>
          </cell>
          <cell r="F631">
            <v>2</v>
          </cell>
        </row>
        <row r="632">
          <cell r="C632" t="str">
            <v>CIE260</v>
          </cell>
          <cell r="D632" t="str">
            <v>Trắc Địa</v>
          </cell>
          <cell r="E632" t="str">
            <v>TRẮC ĐỊA</v>
          </cell>
          <cell r="F632">
            <v>3</v>
          </cell>
        </row>
        <row r="633">
          <cell r="C633" t="str">
            <v>CIE260TT</v>
          </cell>
          <cell r="D633" t="str">
            <v>Thực tập trắc địa</v>
          </cell>
          <cell r="E633" t="str">
            <v>THỰC TẬP TRẮC ĐỊA</v>
          </cell>
        </row>
        <row r="634">
          <cell r="C634" t="str">
            <v>CIE323</v>
          </cell>
          <cell r="D634" t="str">
            <v>Nền &amp; Móng</v>
          </cell>
          <cell r="E634" t="str">
            <v>NỀN &amp; MÓNG</v>
          </cell>
          <cell r="F634">
            <v>2</v>
          </cell>
        </row>
        <row r="635">
          <cell r="C635" t="str">
            <v>CIE376</v>
          </cell>
          <cell r="D635" t="str">
            <v>Kết Cấu Bê Tông Cốt Thép</v>
          </cell>
          <cell r="E635" t="str">
            <v>KẾT CẤU BÊ TÔNG CỐT THÉP</v>
          </cell>
          <cell r="F635">
            <v>3</v>
          </cell>
        </row>
        <row r="636">
          <cell r="C636" t="str">
            <v>CIE378</v>
          </cell>
          <cell r="D636" t="str">
            <v>Kết Cấu Thép</v>
          </cell>
          <cell r="E636" t="str">
            <v>KẾT CẤU THÉP</v>
          </cell>
          <cell r="F636">
            <v>2</v>
          </cell>
        </row>
        <row r="637">
          <cell r="C637" t="str">
            <v>CIE404</v>
          </cell>
          <cell r="D637" t="str">
            <v>Tổ Chức Thi Công</v>
          </cell>
          <cell r="E637" t="str">
            <v>TỔ CHỨC THI CÔNG</v>
          </cell>
          <cell r="F637">
            <v>2</v>
          </cell>
        </row>
        <row r="638">
          <cell r="C638" t="str">
            <v>CIE411</v>
          </cell>
          <cell r="D638" t="str">
            <v>Thiết Kế Hình Học &amp; Đường Ôtô</v>
          </cell>
          <cell r="E638" t="str">
            <v>THIẾT KẾ HÌNH HỌC &amp; ĐƯỜNG ÔTÔ</v>
          </cell>
          <cell r="F638">
            <v>3</v>
          </cell>
        </row>
        <row r="639">
          <cell r="C639" t="str">
            <v>CIE413</v>
          </cell>
          <cell r="D639" t="str">
            <v>Thiết Kế Nền, Mặt Đường &amp; Công Trình Trên Đường</v>
          </cell>
          <cell r="E639" t="str">
            <v>THIẾT KẾ NỀN, MẶT ĐƯỜNG &amp; CÔNG TRÌNH TRÊN ĐƯỜNG</v>
          </cell>
          <cell r="F639">
            <v>2</v>
          </cell>
        </row>
        <row r="640">
          <cell r="C640" t="str">
            <v>CIE416</v>
          </cell>
          <cell r="D640" t="str">
            <v>Thiết Kế Cầu Bê Tông Cốt Thép</v>
          </cell>
          <cell r="E640" t="str">
            <v>THIẾT KẾ CẦU BÊ TÔNG CỐT THÉP</v>
          </cell>
          <cell r="F640">
            <v>3</v>
          </cell>
        </row>
        <row r="641">
          <cell r="C641" t="str">
            <v>CIE418</v>
          </cell>
          <cell r="D641" t="str">
            <v>Thiết Kế Cầu Thép</v>
          </cell>
          <cell r="E641" t="str">
            <v>THIẾT KẾ CẦU THÉP</v>
          </cell>
          <cell r="F641">
            <v>2</v>
          </cell>
        </row>
        <row r="642">
          <cell r="C642" t="str">
            <v>CIE419</v>
          </cell>
          <cell r="D642" t="str">
            <v>Đồ Án Thiết Kế Cầu Thép</v>
          </cell>
          <cell r="E642" t="str">
            <v>ĐỒ ÁN THIẾT KẾ CẦU THÉP</v>
          </cell>
          <cell r="F642">
            <v>1</v>
          </cell>
        </row>
        <row r="643">
          <cell r="C643" t="str">
            <v>CIE421</v>
          </cell>
          <cell r="D643" t="str">
            <v>Kết Cấu Gạch, Đá, Gỗ</v>
          </cell>
          <cell r="E643" t="str">
            <v>KẾT CẤU GẠCH, ĐÁ, GỖ</v>
          </cell>
          <cell r="F643">
            <v>2</v>
          </cell>
        </row>
        <row r="644">
          <cell r="C644" t="str">
            <v>CIE430</v>
          </cell>
          <cell r="D644" t="str">
            <v>Máy Móc Xây Dựng</v>
          </cell>
          <cell r="E644" t="str">
            <v>MÁY MÓC XÂY DỰNG</v>
          </cell>
          <cell r="F644">
            <v>2</v>
          </cell>
        </row>
        <row r="645">
          <cell r="C645" t="str">
            <v>CIE436</v>
          </cell>
          <cell r="D645" t="str">
            <v>Thi Công Đường</v>
          </cell>
          <cell r="E645" t="str">
            <v>THI CÔNG ĐƯỜNG</v>
          </cell>
          <cell r="F645">
            <v>2</v>
          </cell>
        </row>
        <row r="646">
          <cell r="C646" t="str">
            <v>CIE437</v>
          </cell>
          <cell r="D646" t="str">
            <v>Đồ Án Thi Công Đường</v>
          </cell>
          <cell r="E646" t="str">
            <v>ĐỒ ÁN THI CÔNG ĐƯỜNG</v>
          </cell>
          <cell r="F646">
            <v>2</v>
          </cell>
        </row>
        <row r="647">
          <cell r="C647" t="str">
            <v>CIE438</v>
          </cell>
          <cell r="D647" t="str">
            <v>Thi Công Cầu</v>
          </cell>
          <cell r="E647" t="str">
            <v>THI CÔNG CẦU</v>
          </cell>
          <cell r="F647">
            <v>2</v>
          </cell>
        </row>
        <row r="648">
          <cell r="C648" t="str">
            <v>CIE442</v>
          </cell>
          <cell r="D648" t="str">
            <v>Công Tác Tư Vấn Xây Dựng</v>
          </cell>
          <cell r="E648" t="str">
            <v>CÔNG TÁC TƯ VẤN XÂY DỰNG</v>
          </cell>
          <cell r="F648">
            <v>2</v>
          </cell>
        </row>
        <row r="649">
          <cell r="C649" t="str">
            <v>CIE487</v>
          </cell>
          <cell r="D649" t="str">
            <v>Quản Lý &amp; Khai Thác Đường</v>
          </cell>
          <cell r="E649" t="str">
            <v>QUẢN LÝ &amp; KHAI THÁC ĐƯỜNG</v>
          </cell>
          <cell r="F649">
            <v>2</v>
          </cell>
        </row>
        <row r="650">
          <cell r="C650" t="str">
            <v>CIE488</v>
          </cell>
          <cell r="D650" t="str">
            <v>Tổ Chức Thi Công Cầu</v>
          </cell>
          <cell r="E650" t="str">
            <v>TỔ CHỨC THI CÔNG CẦU</v>
          </cell>
          <cell r="F650">
            <v>2</v>
          </cell>
        </row>
        <row r="651">
          <cell r="C651" t="str">
            <v>CIE489</v>
          </cell>
          <cell r="D651" t="str">
            <v>Khai Thác, Kiểm Định &amp; Gia Cố Cầu</v>
          </cell>
          <cell r="E651" t="str">
            <v>KHAI THÁC, KIỂM ĐỊNH &amp; GIA CỐ CẦU</v>
          </cell>
          <cell r="F651">
            <v>2</v>
          </cell>
        </row>
        <row r="652">
          <cell r="C652" t="str">
            <v>GLY291</v>
          </cell>
          <cell r="D652" t="str">
            <v>Địa Chất Công Trình</v>
          </cell>
          <cell r="E652" t="str">
            <v>ĐỊA CHẤT CÔNG TRÌNH</v>
          </cell>
          <cell r="F652">
            <v>3</v>
          </cell>
        </row>
        <row r="653">
          <cell r="C653" t="str">
            <v>HYD201</v>
          </cell>
          <cell r="D653" t="str">
            <v>Thủy Lực</v>
          </cell>
          <cell r="E653" t="str">
            <v>THỦY LỰC</v>
          </cell>
          <cell r="F653">
            <v>3</v>
          </cell>
        </row>
        <row r="654">
          <cell r="C654" t="str">
            <v>HYD391</v>
          </cell>
          <cell r="D654" t="str">
            <v>Thủy Văn</v>
          </cell>
          <cell r="E654" t="str">
            <v>THỦY VĂN</v>
          </cell>
          <cell r="F654">
            <v>2</v>
          </cell>
        </row>
        <row r="655">
          <cell r="C655" t="str">
            <v>MEC206</v>
          </cell>
          <cell r="D655" t="str">
            <v>Cơ Khí Đại Cương</v>
          </cell>
          <cell r="E655" t="str">
            <v>CƠ KHÍ ĐẠI CƯƠNG</v>
          </cell>
          <cell r="F655">
            <v>2</v>
          </cell>
        </row>
        <row r="656">
          <cell r="C656" t="str">
            <v>MEC211</v>
          </cell>
          <cell r="D656" t="str">
            <v>Sức Bền Vật Liệu 1</v>
          </cell>
          <cell r="E656" t="str">
            <v>SỨC BỀN VẬT LIỆU 1</v>
          </cell>
          <cell r="F656">
            <v>3</v>
          </cell>
        </row>
        <row r="657">
          <cell r="C657" t="str">
            <v>MEC212</v>
          </cell>
          <cell r="D657" t="str">
            <v>Sức Bền Vật Liệu 2</v>
          </cell>
          <cell r="E657" t="str">
            <v>SỨC BỀN VẬT LIỆU 2</v>
          </cell>
          <cell r="F657">
            <v>2</v>
          </cell>
        </row>
        <row r="658">
          <cell r="C658" t="str">
            <v>MEC306</v>
          </cell>
          <cell r="D658" t="str">
            <v>Cơ Học Kết Cấu 1 (gồm SAP)</v>
          </cell>
          <cell r="E658" t="str">
            <v>CƠ HỌC KẾT CẤU 1 (GỒM SAP)</v>
          </cell>
          <cell r="F658">
            <v>4</v>
          </cell>
        </row>
        <row r="659">
          <cell r="C659" t="str">
            <v>MEC316</v>
          </cell>
          <cell r="D659" t="str">
            <v>Cơ Học Đất</v>
          </cell>
          <cell r="E659" t="str">
            <v>CƠ HỌC ĐẤT</v>
          </cell>
          <cell r="F659">
            <v>3</v>
          </cell>
        </row>
        <row r="660">
          <cell r="C660" t="str">
            <v>CIE426</v>
          </cell>
          <cell r="D660" t="str">
            <v>Kết Cấu Nhà Bê Tông Cốt Thép</v>
          </cell>
          <cell r="E660" t="str">
            <v>KẾT CẤU NHÀ BÊ TÔNG CỐT THÉP</v>
          </cell>
          <cell r="F660">
            <v>2</v>
          </cell>
        </row>
        <row r="661">
          <cell r="C661" t="str">
            <v>CIE428</v>
          </cell>
          <cell r="D661" t="str">
            <v>Kết Cấu Nhà Thép</v>
          </cell>
          <cell r="E661" t="str">
            <v>KẾT CẤU NHÀ THÉP</v>
          </cell>
          <cell r="F661">
            <v>2</v>
          </cell>
        </row>
        <row r="662">
          <cell r="C662" t="str">
            <v>CIE431</v>
          </cell>
          <cell r="D662" t="str">
            <v>Kỹ Thuât Lắp Ghép Công Trình Dân Dụng &amp; Công Nghiệp</v>
          </cell>
          <cell r="E662" t="str">
            <v>KỸ THUÂT LẮP GHÉP CÔNG TRÌNH DÂN DỤNG &amp; CÔNG NGHIỆP</v>
          </cell>
          <cell r="F662">
            <v>3</v>
          </cell>
        </row>
        <row r="663">
          <cell r="C663" t="str">
            <v>CIE433</v>
          </cell>
          <cell r="D663" t="str">
            <v>Tổ Chức Thi Công Công Trình Dân Dụng &amp; Công Nghiệp</v>
          </cell>
          <cell r="E663" t="str">
            <v>TỔ CHỨC THI CÔNG CÔNG TRÌNH DÂN DỤNG &amp; CÔNG NGHIỆP</v>
          </cell>
          <cell r="F663">
            <v>3</v>
          </cell>
        </row>
        <row r="664">
          <cell r="C664" t="str">
            <v>CIE475</v>
          </cell>
          <cell r="D664" t="str">
            <v>Kết Cấu Nhà Cao Tầng</v>
          </cell>
          <cell r="E664" t="str">
            <v>KẾT CẤU NHÀ CAO TẦNG</v>
          </cell>
          <cell r="F664">
            <v>2</v>
          </cell>
        </row>
        <row r="665">
          <cell r="C665" t="str">
            <v>CIE490</v>
          </cell>
          <cell r="D665" t="str">
            <v>Quản Lý &amp; Bảo Dưỡng Nhà Cao Tầng</v>
          </cell>
          <cell r="E665" t="str">
            <v>QUẢN LÝ &amp; BẢO DƯỠNG NHÀ CAO TẦNG</v>
          </cell>
          <cell r="F665">
            <v>2</v>
          </cell>
        </row>
        <row r="666">
          <cell r="C666" t="str">
            <v>MEC307</v>
          </cell>
          <cell r="D666" t="str">
            <v>Cơ Học Kết Cấu 2</v>
          </cell>
          <cell r="E666" t="str">
            <v>CƠ HỌC KẾT CẤU 2</v>
          </cell>
          <cell r="F666">
            <v>2</v>
          </cell>
        </row>
        <row r="667">
          <cell r="C667" t="str">
            <v>CIE340</v>
          </cell>
          <cell r="D667" t="str">
            <v>Môi Trường Xây Dựng</v>
          </cell>
          <cell r="E667" t="str">
            <v>MÔI TRƯỜNG XÂY DỰNG</v>
          </cell>
          <cell r="F667">
            <v>2</v>
          </cell>
        </row>
        <row r="668">
          <cell r="C668" t="str">
            <v>CIE403</v>
          </cell>
          <cell r="D668" t="str">
            <v>Kỹ Thuật Thi Công</v>
          </cell>
          <cell r="E668" t="str">
            <v>KỸ THUẬT THI CÔNG</v>
          </cell>
          <cell r="F668">
            <v>2</v>
          </cell>
        </row>
        <row r="669">
          <cell r="C669" t="str">
            <v>CIE450</v>
          </cell>
          <cell r="D669" t="str">
            <v>An Toàn Lao Động</v>
          </cell>
          <cell r="E669" t="str">
            <v>AN TOÀN LAO ĐỘNG</v>
          </cell>
          <cell r="F669">
            <v>2</v>
          </cell>
        </row>
        <row r="670">
          <cell r="C670" t="str">
            <v>EE341</v>
          </cell>
          <cell r="D670" t="str">
            <v>Kỹ Thuật Điện Cho Xây Dựng</v>
          </cell>
          <cell r="E670" t="str">
            <v>KỸ THUẬT ĐIỆN CHO XÂY DỰNG</v>
          </cell>
          <cell r="F670">
            <v>2</v>
          </cell>
        </row>
        <row r="671">
          <cell r="C671" t="str">
            <v>FIN441</v>
          </cell>
          <cell r="D671" t="str">
            <v>Dự Toán Xây Dựng</v>
          </cell>
          <cell r="E671" t="str">
            <v>DỰ TOÁN XÂY DỰNG</v>
          </cell>
          <cell r="F671">
            <v>2</v>
          </cell>
        </row>
        <row r="672">
          <cell r="C672" t="str">
            <v>MEC201</v>
          </cell>
          <cell r="D672" t="str">
            <v>Cơ Lý Thuyết 1</v>
          </cell>
          <cell r="E672" t="str">
            <v>CƠ LÝ THUYẾT 1</v>
          </cell>
          <cell r="F672">
            <v>2</v>
          </cell>
        </row>
        <row r="673">
          <cell r="C673" t="str">
            <v>CIE1011</v>
          </cell>
          <cell r="D673" t="str">
            <v>Vẽ Kỹ Thuật</v>
          </cell>
          <cell r="E673" t="str">
            <v>VẼ KỸ THUẬT</v>
          </cell>
          <cell r="F673">
            <v>2</v>
          </cell>
        </row>
        <row r="674">
          <cell r="C674" t="str">
            <v>CIE1061</v>
          </cell>
          <cell r="D674" t="str">
            <v>Vẽ &amp; Thiết Kế bằng CAD</v>
          </cell>
          <cell r="E674" t="str">
            <v>VẼ &amp; THIẾT KẾ BẰNG CAD</v>
          </cell>
          <cell r="F674">
            <v>3</v>
          </cell>
        </row>
        <row r="675">
          <cell r="C675" t="str">
            <v>CIE1160</v>
          </cell>
          <cell r="D675" t="str">
            <v>Trắc Địa</v>
          </cell>
          <cell r="E675" t="str">
            <v>TRẮC ĐỊA</v>
          </cell>
          <cell r="F675">
            <v>3</v>
          </cell>
        </row>
        <row r="676">
          <cell r="C676" t="str">
            <v>CIE1221</v>
          </cell>
          <cell r="D676" t="str">
            <v>Vật Liệu Xây Dựng</v>
          </cell>
          <cell r="E676" t="str">
            <v>VẬT LIỆU XÂY DỰNG</v>
          </cell>
          <cell r="F676">
            <v>2</v>
          </cell>
        </row>
        <row r="677">
          <cell r="C677" t="str">
            <v>CIE1222</v>
          </cell>
          <cell r="D677" t="str">
            <v>Thí Nghiệm Vật Liệu Xây Dựng</v>
          </cell>
          <cell r="E677" t="str">
            <v>THÍ NGHIỆM VẬT LIỆU XÂY DỰNG</v>
          </cell>
          <cell r="F677">
            <v>1</v>
          </cell>
        </row>
        <row r="678">
          <cell r="C678" t="str">
            <v>CIE1276</v>
          </cell>
          <cell r="D678" t="str">
            <v>Kết Cấu Bê Tông Cốt Thép</v>
          </cell>
          <cell r="E678" t="str">
            <v>KẾT CẤU BÊ TÔNG CỐT THÉP</v>
          </cell>
          <cell r="F678">
            <v>3</v>
          </cell>
        </row>
        <row r="679">
          <cell r="C679" t="str">
            <v>CIE1278</v>
          </cell>
          <cell r="D679" t="str">
            <v>Kết Cấu Thép</v>
          </cell>
          <cell r="E679" t="str">
            <v>KẾT CẤU THÉP</v>
          </cell>
          <cell r="F679">
            <v>2</v>
          </cell>
        </row>
        <row r="680">
          <cell r="C680" t="str">
            <v>CIE1303</v>
          </cell>
          <cell r="D680" t="str">
            <v>Kỹ Thuật Thi Công</v>
          </cell>
          <cell r="E680" t="str">
            <v>KỸ THUẬT THI CÔNG</v>
          </cell>
          <cell r="F680">
            <v>2</v>
          </cell>
        </row>
        <row r="681">
          <cell r="C681" t="str">
            <v>CIE1304</v>
          </cell>
          <cell r="D681" t="str">
            <v>Tổ Chức Thi Công</v>
          </cell>
          <cell r="E681" t="str">
            <v>TỔ CHỨC THI CÔNG</v>
          </cell>
          <cell r="F681">
            <v>2</v>
          </cell>
        </row>
        <row r="682">
          <cell r="C682" t="str">
            <v>CIE1350</v>
          </cell>
          <cell r="D682" t="str">
            <v>An Toàn Lao Động</v>
          </cell>
          <cell r="E682" t="str">
            <v>AN TOÀN LAO ĐỘNG</v>
          </cell>
          <cell r="F682">
            <v>2</v>
          </cell>
        </row>
        <row r="683">
          <cell r="C683" t="str">
            <v>EE1241</v>
          </cell>
          <cell r="D683" t="str">
            <v>Kỹ Thuật Điện cho Xây Dựng</v>
          </cell>
          <cell r="E683" t="str">
            <v>KỸ THUẬT ĐIỆN CHO XÂY DỰNG</v>
          </cell>
          <cell r="F683">
            <v>2</v>
          </cell>
        </row>
        <row r="684">
          <cell r="C684" t="str">
            <v>FIN1341</v>
          </cell>
          <cell r="D684" t="str">
            <v>Dự Toán Xây Dựng</v>
          </cell>
          <cell r="E684" t="str">
            <v>DỰ TOÁN XÂY DỰNG</v>
          </cell>
          <cell r="F684">
            <v>2</v>
          </cell>
        </row>
        <row r="685">
          <cell r="C685" t="str">
            <v>HYD1101</v>
          </cell>
          <cell r="D685" t="str">
            <v>Thí Nghiệp Thủy Lực</v>
          </cell>
          <cell r="E685" t="str">
            <v>THÍ NGHIỆP THỦY LỰC</v>
          </cell>
          <cell r="F685">
            <v>1</v>
          </cell>
        </row>
        <row r="686">
          <cell r="C686" t="str">
            <v>MEC1100</v>
          </cell>
          <cell r="D686" t="str">
            <v>Cơ Kỹ Thuật Xây Dựng</v>
          </cell>
          <cell r="E686" t="str">
            <v>CƠ KỸ THUẬT XÂY DỰNG</v>
          </cell>
          <cell r="F686">
            <v>4</v>
          </cell>
        </row>
        <row r="687">
          <cell r="C687" t="str">
            <v>MEC1216</v>
          </cell>
          <cell r="D687" t="str">
            <v>Địa Cơ &amp; Nền Móng</v>
          </cell>
          <cell r="E687" t="str">
            <v>ĐỊA CƠ &amp; NỀN MÓNG</v>
          </cell>
          <cell r="F687">
            <v>3</v>
          </cell>
        </row>
        <row r="688">
          <cell r="C688" t="str">
            <v>CIE111</v>
          </cell>
          <cell r="D688" t="str">
            <v>Vẽ Kỹ Thuật &amp; CAD</v>
          </cell>
          <cell r="E688" t="str">
            <v>VẼ KỸ THUẬT &amp; CAD</v>
          </cell>
          <cell r="F688">
            <v>3</v>
          </cell>
        </row>
        <row r="689">
          <cell r="C689" t="str">
            <v>CIE321</v>
          </cell>
          <cell r="D689" t="str">
            <v>Vật Liệu Xây Dựng</v>
          </cell>
          <cell r="E689" t="str">
            <v>VẬT LIỆU XÂY DỰNG</v>
          </cell>
          <cell r="F689">
            <v>2</v>
          </cell>
        </row>
        <row r="690">
          <cell r="C690" t="str">
            <v>CIE322</v>
          </cell>
          <cell r="D690" t="str">
            <v>Thí Nghiệm Vật Liệu Xây Dựng</v>
          </cell>
          <cell r="E690" t="str">
            <v>THÍ NGHIỆM VẬT LIỆU XÂY DỰNG</v>
          </cell>
          <cell r="F690">
            <v>1</v>
          </cell>
        </row>
        <row r="691">
          <cell r="C691" t="str">
            <v>CIE441</v>
          </cell>
          <cell r="D691" t="str">
            <v>Quản Lý Dự Án Xây Dựng</v>
          </cell>
          <cell r="E691" t="str">
            <v>QUẢN LÝ DỰ ÁN XÂY DỰNG</v>
          </cell>
          <cell r="F691">
            <v>2</v>
          </cell>
        </row>
        <row r="692">
          <cell r="C692" t="str">
            <v>FIN442</v>
          </cell>
          <cell r="D692" t="str">
            <v>Lập Dự Án Đầu Tư Xây Dựng</v>
          </cell>
          <cell r="E692" t="str">
            <v>LẬP DỰ ÁN ĐẦU TƯ XÂY DỰNG</v>
          </cell>
          <cell r="F692">
            <v>2</v>
          </cell>
        </row>
        <row r="693">
          <cell r="C693" t="str">
            <v>HYD341</v>
          </cell>
          <cell r="D693" t="str">
            <v>Cấp Thoát Nước</v>
          </cell>
          <cell r="E693" t="str">
            <v>CẤP THOÁT NƯỚC</v>
          </cell>
          <cell r="F693">
            <v>2</v>
          </cell>
        </row>
        <row r="694">
          <cell r="C694" t="str">
            <v>MEC202</v>
          </cell>
          <cell r="D694" t="str">
            <v>Cơ Lý Thuyết 2</v>
          </cell>
          <cell r="E694" t="str">
            <v>CƠ LÝ THUYẾT 2</v>
          </cell>
          <cell r="F694">
            <v>2</v>
          </cell>
        </row>
        <row r="695">
          <cell r="C695" t="str">
            <v>CIE476</v>
          </cell>
          <cell r="D695" t="str">
            <v>Kết Cấu Nhà Bê Tông Cốt Thép Nâng Cao</v>
          </cell>
          <cell r="E695" t="str">
            <v>KẾT CẤU NHÀ BÊ TÔNG CỐT THÉP NÂNG CAO</v>
          </cell>
          <cell r="F695">
            <v>2</v>
          </cell>
        </row>
        <row r="696">
          <cell r="C696" t="str">
            <v>CIE477</v>
          </cell>
          <cell r="D696" t="str">
            <v>Kết Cấu Bê Tông Cốt Thép Ứng Lực Trước</v>
          </cell>
          <cell r="E696" t="str">
            <v>KẾT CẤU BÊ TÔNG CỐT THÉP ỨNG LỰC TRƯỚC</v>
          </cell>
          <cell r="F696">
            <v>2</v>
          </cell>
        </row>
        <row r="697">
          <cell r="C697" t="str">
            <v>THR341</v>
          </cell>
          <cell r="D697" t="str">
            <v>Nhiệt Kỹ Thuật Cho Xây Dựng</v>
          </cell>
          <cell r="E697" t="str">
            <v>NHIỆT KỸ THUẬT CHO XÂY DỰNG</v>
          </cell>
          <cell r="F697">
            <v>2</v>
          </cell>
        </row>
        <row r="698">
          <cell r="C698" t="str">
            <v>COM1001</v>
          </cell>
          <cell r="D698" t="str">
            <v>Nói &amp; Trình Bày (tiếng Việt)</v>
          </cell>
          <cell r="E698" t="str">
            <v>NÓI &amp; TRÌNH BÀY (TIẾNG VIỆT)</v>
          </cell>
          <cell r="F698">
            <v>2</v>
          </cell>
        </row>
        <row r="699">
          <cell r="C699" t="str">
            <v>CUL1151</v>
          </cell>
          <cell r="D699" t="str">
            <v>Cơ Sở Văn Hóa Việt Nam</v>
          </cell>
          <cell r="E699" t="str">
            <v>CƠ SỞ VĂN HÓA VIỆT NAM</v>
          </cell>
          <cell r="F699">
            <v>3</v>
          </cell>
        </row>
        <row r="700">
          <cell r="C700" t="str">
            <v>COM1002</v>
          </cell>
          <cell r="D700" t="str">
            <v>Viết (tiếng Việt)</v>
          </cell>
          <cell r="E700" t="str">
            <v>VIẾT (TIẾNG VIỆT)</v>
          </cell>
          <cell r="F700">
            <v>2</v>
          </cell>
        </row>
        <row r="701">
          <cell r="C701" t="str">
            <v>LAW201</v>
          </cell>
          <cell r="D701" t="str">
            <v>Pháp Luật Đại Cương</v>
          </cell>
          <cell r="E701" t="str">
            <v>PHÁP LUẬT ĐẠI CƯƠNG</v>
          </cell>
          <cell r="F701">
            <v>2</v>
          </cell>
        </row>
        <row r="702">
          <cell r="C702" t="str">
            <v>LAW1303</v>
          </cell>
          <cell r="D702" t="str">
            <v>Cơ Sở Luật Kinh Tế</v>
          </cell>
          <cell r="E702" t="str">
            <v>CƠ SỞ LUẬT KINH TẾ</v>
          </cell>
          <cell r="F702">
            <v>3</v>
          </cell>
        </row>
        <row r="703">
          <cell r="C703" t="str">
            <v>AES251</v>
          </cell>
          <cell r="D703" t="str">
            <v>Đại Cương Mỹ Học</v>
          </cell>
          <cell r="E703" t="str">
            <v>ĐẠI CƯƠNG MỸ HỌC</v>
          </cell>
          <cell r="F703">
            <v>3</v>
          </cell>
        </row>
        <row r="704">
          <cell r="C704" t="str">
            <v>LAW403</v>
          </cell>
          <cell r="D704" t="str">
            <v>Cơ Sở Luật Kinh Tế</v>
          </cell>
          <cell r="E704" t="str">
            <v>CƠ SỞ LUẬT KINH TẾ</v>
          </cell>
          <cell r="F704">
            <v>3</v>
          </cell>
        </row>
        <row r="705">
          <cell r="C705" t="str">
            <v>COM101</v>
          </cell>
          <cell r="D705" t="str">
            <v>Nói &amp; Trình Bày (tiếng Việt)</v>
          </cell>
          <cell r="E705" t="str">
            <v>NÓI &amp; TRÌNH BÀY (TIẾNG VIỆT)</v>
          </cell>
          <cell r="F705">
            <v>2</v>
          </cell>
        </row>
        <row r="706">
          <cell r="C706" t="str">
            <v>COM102</v>
          </cell>
          <cell r="D706" t="str">
            <v>Viết (tiếng Việt)</v>
          </cell>
          <cell r="E706" t="str">
            <v>VIẾT (TIẾNG VIỆT)</v>
          </cell>
          <cell r="F706">
            <v>2</v>
          </cell>
        </row>
        <row r="707">
          <cell r="C707" t="str">
            <v>LIT301</v>
          </cell>
          <cell r="D707" t="str">
            <v>Lý Luận Văn Học 1</v>
          </cell>
          <cell r="E707" t="str">
            <v>LÝ LUẬN VĂN HỌC 1</v>
          </cell>
          <cell r="F707">
            <v>3</v>
          </cell>
        </row>
        <row r="708">
          <cell r="C708" t="str">
            <v>LIT302</v>
          </cell>
          <cell r="D708" t="str">
            <v>Lý Luận Văn Học 2</v>
          </cell>
          <cell r="E708" t="str">
            <v>LÝ LUẬN VĂN HỌC 2</v>
          </cell>
          <cell r="F708">
            <v>3</v>
          </cell>
        </row>
        <row r="709">
          <cell r="C709" t="str">
            <v>LIT311</v>
          </cell>
          <cell r="D709" t="str">
            <v>Văn Học Việt Nam Trung Đại 1</v>
          </cell>
          <cell r="E709" t="str">
            <v>VĂN HỌC VIỆT NAM TRUNG ĐẠI 1</v>
          </cell>
          <cell r="F709">
            <v>3</v>
          </cell>
        </row>
        <row r="710">
          <cell r="C710" t="str">
            <v>LIT312</v>
          </cell>
          <cell r="D710" t="str">
            <v>Văn Học Việt Nam Trung Đại 2</v>
          </cell>
          <cell r="E710" t="str">
            <v>VĂN HỌC VIỆT NAM TRUNG ĐẠI 2</v>
          </cell>
          <cell r="F710">
            <v>3</v>
          </cell>
        </row>
        <row r="711">
          <cell r="C711" t="str">
            <v>LIT377</v>
          </cell>
          <cell r="D711" t="str">
            <v>Văn Học Nga</v>
          </cell>
          <cell r="E711" t="str">
            <v>VĂN HỌC NGA</v>
          </cell>
          <cell r="F711">
            <v>2</v>
          </cell>
        </row>
        <row r="712">
          <cell r="C712" t="str">
            <v>LIT411</v>
          </cell>
          <cell r="D712" t="str">
            <v>Văn Học Việt Nam Đầu Thế Kỷ XX đến 1945</v>
          </cell>
          <cell r="E712" t="str">
            <v>VĂN HỌC VIỆT NAM ĐẦU THẾ KỶ XX ĐẾN 1945</v>
          </cell>
          <cell r="F712">
            <v>2</v>
          </cell>
        </row>
        <row r="713">
          <cell r="C713" t="str">
            <v>LIT412</v>
          </cell>
          <cell r="D713" t="str">
            <v>Văn Học Việt Nam từ 1945 đến nay</v>
          </cell>
          <cell r="E713" t="str">
            <v>VĂN HỌC VIỆT NAM TỪ 1945 ĐẾN NAY</v>
          </cell>
          <cell r="F713">
            <v>3</v>
          </cell>
        </row>
        <row r="714">
          <cell r="C714" t="str">
            <v>VIE370</v>
          </cell>
          <cell r="D714" t="str">
            <v>Chữ Hán và Hán Việt</v>
          </cell>
          <cell r="E714" t="str">
            <v>CHỮ HÁN VÀ HÁN VIỆT</v>
          </cell>
          <cell r="F714">
            <v>3</v>
          </cell>
        </row>
        <row r="715">
          <cell r="C715" t="str">
            <v>VIE420</v>
          </cell>
          <cell r="D715" t="str">
            <v>Phong Cách Học Tiếng Việt</v>
          </cell>
          <cell r="E715" t="str">
            <v>PHONG CÁCH HỌC TIẾNG VIỆT</v>
          </cell>
          <cell r="F715">
            <v>2</v>
          </cell>
        </row>
        <row r="716">
          <cell r="C716" t="str">
            <v>AES270</v>
          </cell>
          <cell r="D716" t="str">
            <v>Di Sản Mỹ Thuật Thế Giới và Việt Nam</v>
          </cell>
          <cell r="E716" t="str">
            <v>DI SẢN MỸ THUẬT THẾ GIỚI VÀ VIỆT NAM</v>
          </cell>
          <cell r="F716">
            <v>2</v>
          </cell>
        </row>
        <row r="717">
          <cell r="C717" t="str">
            <v>AHI312</v>
          </cell>
          <cell r="D717" t="str">
            <v>Lịch Sử Âm Nhạc Cổ Truyền Việt Nam</v>
          </cell>
          <cell r="E717" t="str">
            <v>LỊCH SỬ ÂM NHẠC CỔ TRUYỀN VIỆT NAM</v>
          </cell>
          <cell r="F717">
            <v>2</v>
          </cell>
        </row>
        <row r="718">
          <cell r="C718" t="str">
            <v>APY311</v>
          </cell>
          <cell r="D718" t="str">
            <v>Các Dân Tộc ở Việt Nam</v>
          </cell>
          <cell r="E718" t="str">
            <v>CÁC DÂN TỘC Ở VIỆT NAM</v>
          </cell>
          <cell r="F718">
            <v>3</v>
          </cell>
        </row>
        <row r="719">
          <cell r="C719" t="str">
            <v>FSH161</v>
          </cell>
          <cell r="D719" t="str">
            <v>Văn Hóa Trang Phục Người Việt</v>
          </cell>
          <cell r="E719" t="str">
            <v>VĂN HÓA TRANG PHỤC NGƯỜI VIỆT</v>
          </cell>
          <cell r="F719">
            <v>2</v>
          </cell>
        </row>
        <row r="720">
          <cell r="C720" t="str">
            <v>VIE423</v>
          </cell>
          <cell r="D720" t="str">
            <v>Phương Ngữ Tiếng Việt</v>
          </cell>
          <cell r="E720" t="str">
            <v>PHƯƠNG NGỮ TIẾNG VIỆT</v>
          </cell>
          <cell r="F720">
            <v>2</v>
          </cell>
        </row>
        <row r="721">
          <cell r="C721" t="str">
            <v>APY251</v>
          </cell>
          <cell r="D721" t="str">
            <v>Đại Cương Nhân Chủng Học</v>
          </cell>
          <cell r="E721" t="str">
            <v>ĐẠI CƯƠNG NHÂN CHỦNG HỌC</v>
          </cell>
          <cell r="F721">
            <v>3</v>
          </cell>
        </row>
        <row r="722">
          <cell r="C722" t="str">
            <v>CUL251</v>
          </cell>
          <cell r="D722" t="str">
            <v>Cơ Sở Văn Hóa Việt Nam</v>
          </cell>
          <cell r="E722" t="str">
            <v>CƠ SỞ VĂN HÓA VIỆT NAM</v>
          </cell>
          <cell r="F722">
            <v>3</v>
          </cell>
        </row>
        <row r="723">
          <cell r="C723" t="str">
            <v>GEO311</v>
          </cell>
          <cell r="D723" t="str">
            <v>Địa Lý Việt Nam</v>
          </cell>
          <cell r="E723" t="str">
            <v>ĐỊA LÝ VIỆT NAM</v>
          </cell>
          <cell r="F723">
            <v>3</v>
          </cell>
        </row>
        <row r="724">
          <cell r="C724" t="str">
            <v>HIS161</v>
          </cell>
          <cell r="D724" t="str">
            <v>Tổng Quan Lịch Sử Việt Nam</v>
          </cell>
          <cell r="E724" t="str">
            <v>TỔNG QUAN LỊCH SỬ VIỆT NAM</v>
          </cell>
          <cell r="F724">
            <v>3</v>
          </cell>
        </row>
        <row r="725">
          <cell r="C725" t="str">
            <v>HIS221</v>
          </cell>
          <cell r="D725" t="str">
            <v>Lịch Sử Văn Minh Thế Giới 1</v>
          </cell>
          <cell r="E725" t="str">
            <v>LỊCH SỬ VĂN MINH THẾ GIỚI 1</v>
          </cell>
          <cell r="F725">
            <v>2</v>
          </cell>
        </row>
        <row r="726">
          <cell r="C726" t="str">
            <v>HIS222</v>
          </cell>
          <cell r="D726" t="str">
            <v>Lịch Sử Văn Minh Thế Giới 2</v>
          </cell>
          <cell r="E726" t="str">
            <v>LỊCH SỬ VĂN MINH THẾ GIỚI 2</v>
          </cell>
          <cell r="F726">
            <v>2</v>
          </cell>
        </row>
        <row r="727">
          <cell r="C727" t="str">
            <v>HIS314</v>
          </cell>
          <cell r="D727" t="str">
            <v>Lịch Sử Quan Hệ Đối Ngoại của Việt Nam</v>
          </cell>
          <cell r="E727" t="str">
            <v>LỊCH SỬ QUAN HỆ ĐỐI NGOẠI CỦA VIỆT NAM</v>
          </cell>
          <cell r="F727">
            <v>2</v>
          </cell>
        </row>
        <row r="728">
          <cell r="C728" t="str">
            <v>HIS374</v>
          </cell>
          <cell r="D728" t="str">
            <v>Lịch Sử Quan Hệ Quốc Tế</v>
          </cell>
          <cell r="E728" t="str">
            <v>LỊCH SỬ QUAN HỆ QUỐC TẾ</v>
          </cell>
          <cell r="F728">
            <v>3</v>
          </cell>
        </row>
        <row r="729">
          <cell r="C729" t="str">
            <v>INR301</v>
          </cell>
          <cell r="D729" t="str">
            <v>Nhập Môn Quan Hệ Quốc Tế</v>
          </cell>
          <cell r="E729" t="str">
            <v>NHẬP MÔN QUAN HỆ QUỐC TẾ</v>
          </cell>
          <cell r="F729">
            <v>2</v>
          </cell>
        </row>
        <row r="730">
          <cell r="C730" t="str">
            <v>INR352</v>
          </cell>
          <cell r="D730" t="str">
            <v>Nhập Môn Khu Vực Học (Đông Nam Á)</v>
          </cell>
          <cell r="E730" t="str">
            <v>NHẬP MÔN KHU VỰC HỌC (ĐÔNG NAM Á)</v>
          </cell>
          <cell r="F730">
            <v>2</v>
          </cell>
        </row>
        <row r="731">
          <cell r="C731" t="str">
            <v>INR403</v>
          </cell>
          <cell r="D731" t="str">
            <v>Phương Pháp Nghiên Cứu Quốc Tế</v>
          </cell>
          <cell r="E731" t="str">
            <v>PHƯƠNG PHÁP NGHIÊN CỨU QUỐC TẾ</v>
          </cell>
          <cell r="F731">
            <v>2</v>
          </cell>
        </row>
        <row r="732">
          <cell r="C732" t="str">
            <v>INR404</v>
          </cell>
          <cell r="D732" t="str">
            <v>Nghiệp Vụ Công Tác Đối Ngoại</v>
          </cell>
          <cell r="E732" t="str">
            <v>NGHIỆP VỤ CÔNG TÁC ĐỐI NGOẠI</v>
          </cell>
          <cell r="F732">
            <v>2</v>
          </cell>
        </row>
        <row r="733">
          <cell r="C733" t="str">
            <v>INR420</v>
          </cell>
          <cell r="D733" t="str">
            <v>Các Vấn Đề Toàn Cầu</v>
          </cell>
          <cell r="E733" t="str">
            <v>CÁC VẤN ĐỀ TOÀN CẦU</v>
          </cell>
          <cell r="F733">
            <v>2</v>
          </cell>
        </row>
        <row r="734">
          <cell r="C734" t="str">
            <v>INR421</v>
          </cell>
          <cell r="D734" t="str">
            <v>Quan Hệ Quốc Tế Châu Á - Thái Bình Dương</v>
          </cell>
          <cell r="E734" t="str">
            <v>QUAN HỆ QUỐC TẾ CHÂU Á - THÁI BÌNH DƯƠNG</v>
          </cell>
          <cell r="F734">
            <v>3</v>
          </cell>
        </row>
        <row r="735">
          <cell r="C735" t="str">
            <v>INR422</v>
          </cell>
          <cell r="D735" t="str">
            <v>Quan Hệ Quốc Tế Âu - Mỹ</v>
          </cell>
          <cell r="E735" t="str">
            <v>QUAN HỆ QUỐC TẾ ÂU - MỸ</v>
          </cell>
          <cell r="F735">
            <v>3</v>
          </cell>
        </row>
        <row r="736">
          <cell r="C736" t="str">
            <v>INR434</v>
          </cell>
          <cell r="D736" t="str">
            <v>Kỹ Năng Đàm Phán Quốc Tế</v>
          </cell>
          <cell r="E736" t="str">
            <v>KỸ NĂNG ĐÀM PHÁN QUỐC TẾ</v>
          </cell>
          <cell r="F736">
            <v>2</v>
          </cell>
        </row>
        <row r="737">
          <cell r="C737" t="str">
            <v>INR435</v>
          </cell>
          <cell r="D737" t="str">
            <v>Nghiệp Vụ Hành Chính Văn Phòng Đối Ngoại</v>
          </cell>
          <cell r="E737" t="str">
            <v>NGHIỆP VỤ HÀNH CHÍNH VĂN PHÒNG ĐỐI NGOẠI</v>
          </cell>
          <cell r="F737">
            <v>2</v>
          </cell>
        </row>
        <row r="738">
          <cell r="C738" t="str">
            <v>LAW351</v>
          </cell>
          <cell r="D738" t="str">
            <v>Hệ Thống Pháp Luật Việt Nam</v>
          </cell>
          <cell r="E738" t="str">
            <v>HỆ THỐNG PHÁP LUẬT VIỆT NAM</v>
          </cell>
          <cell r="F738">
            <v>2</v>
          </cell>
        </row>
        <row r="739">
          <cell r="C739" t="str">
            <v>LAW352</v>
          </cell>
          <cell r="D739" t="str">
            <v>Luật Pháp Quốc Tế</v>
          </cell>
          <cell r="E739" t="str">
            <v>LUẬT PHÁP QUỐC TẾ</v>
          </cell>
          <cell r="F739">
            <v>3</v>
          </cell>
        </row>
        <row r="740">
          <cell r="C740" t="str">
            <v>LIT261</v>
          </cell>
          <cell r="D740" t="str">
            <v>Văn Học Dân Gian Việt Nam</v>
          </cell>
          <cell r="E740" t="str">
            <v>VĂN HỌC DÂN GIAN VIỆT NAM</v>
          </cell>
          <cell r="F740">
            <v>3</v>
          </cell>
        </row>
        <row r="741">
          <cell r="C741" t="str">
            <v>LIT271</v>
          </cell>
          <cell r="D741" t="str">
            <v>Văn Học Các Nước Châu Á</v>
          </cell>
          <cell r="E741" t="str">
            <v>VĂN HỌC CÁC NƯỚC CHÂU Á</v>
          </cell>
          <cell r="F741">
            <v>3</v>
          </cell>
        </row>
        <row r="742">
          <cell r="C742" t="str">
            <v>LIT371</v>
          </cell>
          <cell r="D742" t="str">
            <v>Văn Học Châu Á</v>
          </cell>
          <cell r="E742" t="str">
            <v>VĂN HỌC CHÂU Á</v>
          </cell>
          <cell r="F742">
            <v>3</v>
          </cell>
        </row>
        <row r="743">
          <cell r="C743" t="str">
            <v>LIT372</v>
          </cell>
          <cell r="D743" t="str">
            <v>Văn Học Phương Tây</v>
          </cell>
          <cell r="E743" t="str">
            <v>VĂN HỌC PHƯƠNG TÂY</v>
          </cell>
          <cell r="F743">
            <v>2</v>
          </cell>
        </row>
        <row r="744">
          <cell r="C744" t="str">
            <v>PHI306</v>
          </cell>
          <cell r="D744" t="str">
            <v>Logic Học Đại Cương</v>
          </cell>
          <cell r="E744" t="str">
            <v>LOGIC HỌC ĐẠI CƯƠNG</v>
          </cell>
          <cell r="F744">
            <v>3</v>
          </cell>
        </row>
        <row r="745">
          <cell r="C745" t="str">
            <v>PSY151</v>
          </cell>
          <cell r="D745" t="str">
            <v>Đại Cương Tâm Lý Học</v>
          </cell>
          <cell r="E745" t="str">
            <v>ĐẠI CƯƠNG TÂM LÝ HỌC</v>
          </cell>
          <cell r="F745">
            <v>3</v>
          </cell>
        </row>
        <row r="746">
          <cell r="C746" t="str">
            <v>SOC151</v>
          </cell>
          <cell r="D746" t="str">
            <v>Đại Cương Xã Hội Học</v>
          </cell>
          <cell r="E746" t="str">
            <v>ĐẠI CƯƠNG XÃ HỘI HỌC</v>
          </cell>
          <cell r="F746">
            <v>3</v>
          </cell>
        </row>
        <row r="747">
          <cell r="C747" t="str">
            <v>LAW1101</v>
          </cell>
          <cell r="D747" t="str">
            <v>Giáo Dục Pháp Luật</v>
          </cell>
          <cell r="E747" t="str">
            <v>GIÁO DỤC PHÁP LUẬT</v>
          </cell>
          <cell r="F747">
            <v>2</v>
          </cell>
        </row>
        <row r="748">
          <cell r="C748" t="str">
            <v>PSU-FIN301</v>
          </cell>
          <cell r="D748" t="str">
            <v>Quản Trị Tài Chính 1</v>
          </cell>
          <cell r="E748" t="str">
            <v>QUẢN TRỊ TÀI CHÍNH 1</v>
          </cell>
          <cell r="F748">
            <v>3</v>
          </cell>
        </row>
        <row r="749">
          <cell r="C749" t="str">
            <v>HOS372</v>
          </cell>
          <cell r="D749" t="str">
            <v>Nghiệp Vụ Lễ Tân</v>
          </cell>
          <cell r="E749" t="str">
            <v>NGHIỆP VỤ LỄ TÂN</v>
          </cell>
          <cell r="F749">
            <v>2</v>
          </cell>
        </row>
        <row r="750">
          <cell r="C750" t="str">
            <v>CIE483</v>
          </cell>
          <cell r="D750" t="str">
            <v>Kỹ Thuật Thi Công Đặc biệt</v>
          </cell>
          <cell r="E750" t="str">
            <v>KỸ THUẬT THI CÔNG ĐẶC BIỆT</v>
          </cell>
          <cell r="F750">
            <v>2</v>
          </cell>
        </row>
        <row r="751">
          <cell r="C751" t="str">
            <v>IE109</v>
          </cell>
          <cell r="D751" t="str">
            <v>Các Quá Trình Sản Xuất Cơ Bản</v>
          </cell>
          <cell r="E751" t="str">
            <v>CÁC QUÁ TRÌNH SẢN XUẤT CƠ BẢN</v>
          </cell>
          <cell r="F751">
            <v>2</v>
          </cell>
        </row>
        <row r="752">
          <cell r="C752" t="str">
            <v>CHE215</v>
          </cell>
          <cell r="D752" t="str">
            <v>Hóa Phân Tích</v>
          </cell>
          <cell r="E752" t="str">
            <v>HÓA PHÂN TÍCH</v>
          </cell>
          <cell r="F752">
            <v>3</v>
          </cell>
        </row>
        <row r="753">
          <cell r="C753" t="str">
            <v>BIO209</v>
          </cell>
          <cell r="D753" t="str">
            <v>Sinh Thái Môi Trường</v>
          </cell>
          <cell r="E753" t="str">
            <v>SINH THÁI MÔI TRƯỜNG</v>
          </cell>
          <cell r="F753">
            <v>2</v>
          </cell>
        </row>
        <row r="754">
          <cell r="C754" t="str">
            <v>ENG401</v>
          </cell>
          <cell r="D754" t="str">
            <v>Anh Ngữ TOEIC 1</v>
          </cell>
          <cell r="E754" t="str">
            <v>ANH NGỮ TOEIC 1</v>
          </cell>
          <cell r="F754">
            <v>2</v>
          </cell>
        </row>
        <row r="755">
          <cell r="C755" t="str">
            <v>ENG402</v>
          </cell>
          <cell r="D755" t="str">
            <v>Anh Ngữ TOEIC 2</v>
          </cell>
          <cell r="E755" t="str">
            <v>ANH NGỮ TOEIC 2</v>
          </cell>
          <cell r="F755">
            <v>2</v>
          </cell>
        </row>
        <row r="756">
          <cell r="C756" t="str">
            <v>POS353</v>
          </cell>
          <cell r="D756" t="str">
            <v>Chủ Nghĩa Xã Hội Khoa Học</v>
          </cell>
          <cell r="E756" t="str">
            <v>CHỦ NGHĨA XÃ HỘI KHOA HỌC</v>
          </cell>
          <cell r="F756">
            <v>2</v>
          </cell>
        </row>
        <row r="757">
          <cell r="C757" t="str">
            <v>CMUENG101</v>
          </cell>
          <cell r="D757" t="str">
            <v>Anh Ngữ cho sinh viên CMU 1</v>
          </cell>
          <cell r="E757" t="str">
            <v>ANH NGỮ CHO SINH VIÊN CMU 1</v>
          </cell>
          <cell r="F757">
            <v>2</v>
          </cell>
        </row>
        <row r="758">
          <cell r="C758" t="str">
            <v>CMUENG102</v>
          </cell>
          <cell r="D758" t="str">
            <v>Anh Ngữ cho sinh viên CMU 2</v>
          </cell>
          <cell r="E758" t="str">
            <v>ANH NGỮ CHO SINH VIÊN CMU 2</v>
          </cell>
          <cell r="F758">
            <v>2</v>
          </cell>
        </row>
        <row r="759">
          <cell r="C759" t="str">
            <v>CMUENG201</v>
          </cell>
          <cell r="D759" t="str">
            <v>Anh Ngữ cho sinh viên CMU 3</v>
          </cell>
          <cell r="E759" t="str">
            <v>ANH NGỮ CHO SINH VIÊN CMU 3</v>
          </cell>
          <cell r="F759">
            <v>2</v>
          </cell>
        </row>
        <row r="760">
          <cell r="C760" t="str">
            <v>CMUENG202</v>
          </cell>
          <cell r="D760" t="str">
            <v>Anh Ngữ cho sinh viên CMU 4</v>
          </cell>
          <cell r="E760" t="str">
            <v>ANH NGỮ CHO SINH VIÊN CMU 4</v>
          </cell>
          <cell r="F760">
            <v>2</v>
          </cell>
        </row>
        <row r="761">
          <cell r="C761" t="str">
            <v>CMUENG301</v>
          </cell>
          <cell r="D761" t="str">
            <v>Anh Ngữ cho sinh viên CMU 5</v>
          </cell>
          <cell r="E761" t="str">
            <v>ANH NGỮ CHO SINH VIÊN CMU 5</v>
          </cell>
          <cell r="F761">
            <v>2</v>
          </cell>
        </row>
        <row r="762">
          <cell r="C762" t="str">
            <v>CMUENG302</v>
          </cell>
          <cell r="D762" t="str">
            <v>Anh Ngữ cho sinh viên CMU 6</v>
          </cell>
          <cell r="E762" t="str">
            <v>ANH NGỮ CHO SINH VIÊN CMU 6</v>
          </cell>
          <cell r="F762">
            <v>2</v>
          </cell>
        </row>
        <row r="763">
          <cell r="C763" t="str">
            <v>CMUENG401</v>
          </cell>
          <cell r="D763" t="str">
            <v>Anh Ngữ cho sinh viên CMU 7</v>
          </cell>
          <cell r="E763" t="str">
            <v>ANH NGỮ CHO SINH VIÊN CMU 7</v>
          </cell>
        </row>
        <row r="764">
          <cell r="C764" t="str">
            <v>CR401</v>
          </cell>
          <cell r="D764" t="str">
            <v xml:space="preserve">Mạng Truyền Thông </v>
          </cell>
          <cell r="E764" t="str">
            <v>MẠNG TRUYỀN THÔNG</v>
          </cell>
          <cell r="F764">
            <v>2</v>
          </cell>
        </row>
        <row r="765">
          <cell r="C765" t="str">
            <v>EVR101</v>
          </cell>
          <cell r="D765" t="str">
            <v>Đại Cương Công Nghệ Môi Trường</v>
          </cell>
          <cell r="E765" t="str">
            <v>ĐẠI CƯƠNG CÔNG NGHỆ MÔI TRƯỜNG</v>
          </cell>
          <cell r="F765">
            <v>3</v>
          </cell>
        </row>
        <row r="766">
          <cell r="C766" t="str">
            <v>NE401</v>
          </cell>
          <cell r="D766" t="str">
            <v>Chuyên đề Wireless (tự chọn)</v>
          </cell>
          <cell r="E766" t="str">
            <v>CHUYÊN ĐỀ WIRELESS (TỰ CHỌN)</v>
          </cell>
          <cell r="F766">
            <v>2</v>
          </cell>
        </row>
        <row r="767">
          <cell r="C767" t="str">
            <v>CS405</v>
          </cell>
          <cell r="D767" t="str">
            <v>Chuyên đề tự chọn (Design Pattern)</v>
          </cell>
          <cell r="E767" t="str">
            <v>CHUYÊN ĐỀ TỰ CHỌN (DESIGN PATTERN)</v>
          </cell>
          <cell r="F767">
            <v>2</v>
          </cell>
        </row>
        <row r="768">
          <cell r="C768" t="str">
            <v>ES101</v>
          </cell>
          <cell r="D768" t="str">
            <v>Bài Thể dục Tay không + Chạy ngắn</v>
          </cell>
          <cell r="E768" t="str">
            <v>BÀI THỂ DỤC TAY KHÔNG + CHẠY NGẮN</v>
          </cell>
          <cell r="F768">
            <v>27</v>
          </cell>
        </row>
        <row r="769">
          <cell r="C769" t="str">
            <v>ES102</v>
          </cell>
          <cell r="D769" t="str">
            <v>Chạy bền + Nhảy xa</v>
          </cell>
          <cell r="E769" t="str">
            <v>CHẠY BỀN + NHẢY XA</v>
          </cell>
          <cell r="F769">
            <v>27</v>
          </cell>
        </row>
        <row r="770">
          <cell r="C770" t="str">
            <v>ES221</v>
          </cell>
          <cell r="D770" t="str">
            <v>Bóng đá căn bản</v>
          </cell>
          <cell r="E770" t="str">
            <v>BÓNG ĐÁ CĂN BẢN</v>
          </cell>
          <cell r="F770">
            <v>27</v>
          </cell>
        </row>
        <row r="771">
          <cell r="C771" t="str">
            <v>ES222</v>
          </cell>
          <cell r="D771" t="str">
            <v>Bóng rổ căn bản</v>
          </cell>
          <cell r="E771" t="str">
            <v>BÓNG RỔ CĂN BẢN</v>
          </cell>
          <cell r="F771">
            <v>27</v>
          </cell>
        </row>
        <row r="772">
          <cell r="C772" t="str">
            <v>ES223</v>
          </cell>
          <cell r="D772" t="str">
            <v>Bóng chuyền căn bản</v>
          </cell>
          <cell r="E772" t="str">
            <v>BÓNG CHUYỀN CĂN BẢN</v>
          </cell>
          <cell r="F772">
            <v>27</v>
          </cell>
        </row>
        <row r="773">
          <cell r="C773" t="str">
            <v>ES226</v>
          </cell>
          <cell r="D773" t="str">
            <v>Cầu lông căn bản</v>
          </cell>
          <cell r="E773" t="str">
            <v>CẦU LÔNG CĂN BẢN</v>
          </cell>
          <cell r="F773">
            <v>27</v>
          </cell>
        </row>
        <row r="774">
          <cell r="C774" t="str">
            <v>ES271</v>
          </cell>
          <cell r="D774" t="str">
            <v>Bóng đá nâng cao</v>
          </cell>
          <cell r="E774" t="str">
            <v>BÓNG ĐÁ NÂNG CAO</v>
          </cell>
          <cell r="F774">
            <v>27</v>
          </cell>
        </row>
        <row r="775">
          <cell r="C775" t="str">
            <v>ES272</v>
          </cell>
          <cell r="D775" t="str">
            <v>Bóng rổ nâng cao</v>
          </cell>
          <cell r="E775" t="str">
            <v>BÓNG RỔ NÂNG CAO</v>
          </cell>
          <cell r="F775">
            <v>27</v>
          </cell>
        </row>
        <row r="776">
          <cell r="C776" t="str">
            <v>ES273</v>
          </cell>
          <cell r="D776" t="str">
            <v>Bóng chuyền nâng cao</v>
          </cell>
          <cell r="E776" t="str">
            <v>BÓNG CHUYỀN NÂNG CAO</v>
          </cell>
          <cell r="F776">
            <v>27</v>
          </cell>
        </row>
        <row r="777">
          <cell r="C777" t="str">
            <v>ES276</v>
          </cell>
          <cell r="D777" t="str">
            <v>Cầu lông nâng cao</v>
          </cell>
          <cell r="E777" t="str">
            <v>CẦU LÔNG NÂNG CAO</v>
          </cell>
          <cell r="F777">
            <v>27</v>
          </cell>
        </row>
        <row r="778">
          <cell r="C778" t="str">
            <v>ES303</v>
          </cell>
          <cell r="D778" t="str">
            <v>Điền kinh + Thể thao tự chọn</v>
          </cell>
          <cell r="E778" t="str">
            <v>ĐIỀN KINH + THỂ THAO TỰ CHỌN</v>
          </cell>
          <cell r="F778">
            <v>27</v>
          </cell>
        </row>
        <row r="779">
          <cell r="C779" t="str">
            <v>CHE254</v>
          </cell>
          <cell r="D779" t="str">
            <v>Hóa Lý Căn Bản</v>
          </cell>
          <cell r="E779" t="str">
            <v>HÓA LÝ CĂN BẢN</v>
          </cell>
          <cell r="F779">
            <v>36</v>
          </cell>
        </row>
        <row r="780">
          <cell r="C780" t="str">
            <v>BCH201</v>
          </cell>
          <cell r="D780" t="str">
            <v>Hóa Sinh Căn Bản</v>
          </cell>
          <cell r="E780" t="str">
            <v>HÓA SINH CĂN BẢN</v>
          </cell>
          <cell r="F780">
            <v>36</v>
          </cell>
        </row>
        <row r="781">
          <cell r="C781" t="str">
            <v>BIO101</v>
          </cell>
          <cell r="D781" t="str">
            <v>Sinh Học Đại Cương</v>
          </cell>
          <cell r="E781" t="str">
            <v>SINH HỌC ĐẠI CƯƠNG</v>
          </cell>
          <cell r="F781">
            <v>36</v>
          </cell>
        </row>
        <row r="782">
          <cell r="C782" t="str">
            <v>POS151</v>
          </cell>
          <cell r="D782" t="str">
            <v>Kinh Tế Chính Trị 1</v>
          </cell>
          <cell r="E782" t="str">
            <v>KINH TẾ CHÍNH TRỊ 1</v>
          </cell>
          <cell r="F782">
            <v>36</v>
          </cell>
        </row>
        <row r="783">
          <cell r="C783" t="str">
            <v>CUL418</v>
          </cell>
          <cell r="D783" t="str">
            <v>Văn Hóa Miền Trung và Tây Nguyên</v>
          </cell>
          <cell r="E783" t="str">
            <v>VĂN HÓA MIỀN TRUNG VÀ TÂY NGUYÊN</v>
          </cell>
          <cell r="F783">
            <v>36</v>
          </cell>
        </row>
        <row r="784">
          <cell r="C784" t="str">
            <v>JAN302</v>
          </cell>
          <cell r="D784" t="str">
            <v>Nhật Ngữ Trung Cấp 2</v>
          </cell>
          <cell r="E784" t="str">
            <v>NHẬT NGỮ TRUNG CẤP 2</v>
          </cell>
          <cell r="F784">
            <v>36</v>
          </cell>
        </row>
        <row r="785">
          <cell r="C785" t="str">
            <v>IS400</v>
          </cell>
          <cell r="D785" t="str">
            <v>Lập Trình SQL</v>
          </cell>
          <cell r="E785" t="str">
            <v>LẬP TRÌNH SQL</v>
          </cell>
          <cell r="F785">
            <v>36</v>
          </cell>
        </row>
        <row r="786">
          <cell r="C786" t="str">
            <v>EVR355</v>
          </cell>
          <cell r="D786" t="str">
            <v>Phân Tích Bằng Công Cụ</v>
          </cell>
          <cell r="E786" t="str">
            <v>PHÂN TÍCH BẰNG CÔNG CỤ</v>
          </cell>
          <cell r="F786">
            <v>18</v>
          </cell>
        </row>
        <row r="787">
          <cell r="C787" t="str">
            <v>CHE309</v>
          </cell>
          <cell r="D787" t="str">
            <v>Hóa Môi Trường</v>
          </cell>
          <cell r="E787" t="str">
            <v>HÓA MÔI TRƯỜNG</v>
          </cell>
          <cell r="F787">
            <v>36</v>
          </cell>
        </row>
        <row r="788">
          <cell r="C788" t="str">
            <v>ARC461</v>
          </cell>
          <cell r="D788" t="str">
            <v>Thiết Kế Nhanh Nâng Cao</v>
          </cell>
          <cell r="E788" t="str">
            <v>THIẾT KẾ NHANH NÂNG CAO</v>
          </cell>
          <cell r="F788">
            <v>18</v>
          </cell>
        </row>
        <row r="789">
          <cell r="C789" t="str">
            <v>CHE203</v>
          </cell>
          <cell r="D789" t="str">
            <v>Hóa Hữu Cơ</v>
          </cell>
          <cell r="E789" t="str">
            <v>HÓA HỮU CƠ</v>
          </cell>
          <cell r="F789">
            <v>36</v>
          </cell>
        </row>
        <row r="790">
          <cell r="C790" t="str">
            <v>MKT360</v>
          </cell>
          <cell r="D790" t="str">
            <v>Tiếp Thị Quốc Tế</v>
          </cell>
          <cell r="E790" t="str">
            <v>TIẾP THỊ QUỐC TẾ</v>
          </cell>
          <cell r="F790">
            <v>36</v>
          </cell>
        </row>
        <row r="791">
          <cell r="C791" t="str">
            <v>IS432</v>
          </cell>
          <cell r="D791" t="str">
            <v>Quản Trị Dự Án Phần Mềm</v>
          </cell>
          <cell r="E791" t="str">
            <v>QUẢN TRỊ DỰ ÁN PHẦN MỀM</v>
          </cell>
          <cell r="F791">
            <v>54</v>
          </cell>
        </row>
        <row r="792">
          <cell r="C792" t="str">
            <v>IB404</v>
          </cell>
          <cell r="D792" t="str">
            <v>Nghiệp Vụ Xuất Nhập Khẩu</v>
          </cell>
          <cell r="E792" t="str">
            <v>NGHIỆP VỤ XUẤT NHẬP KHẨU</v>
          </cell>
          <cell r="F792">
            <v>36</v>
          </cell>
        </row>
        <row r="793">
          <cell r="C793" t="str">
            <v>MGT371</v>
          </cell>
          <cell r="D793" t="str">
            <v>Quản Trị Chất Lượng &amp; Rũi Ro</v>
          </cell>
          <cell r="E793" t="str">
            <v>QUẢN TRỊ CHẤT LƯỢNG &amp; RŨI RO</v>
          </cell>
          <cell r="F793">
            <v>36</v>
          </cell>
        </row>
        <row r="794">
          <cell r="C794" t="str">
            <v>GLY290</v>
          </cell>
          <cell r="D794" t="str">
            <v>Các Quy Trình Chuyển Dịch Của Đất</v>
          </cell>
          <cell r="E794" t="str">
            <v>CÁC QUY TRÌNH CHUYỂN DỊCH CỦA ĐẤT</v>
          </cell>
          <cell r="F794">
            <v>36</v>
          </cell>
        </row>
        <row r="795">
          <cell r="C795" t="str">
            <v>TOX301</v>
          </cell>
          <cell r="D795" t="str">
            <v>Căn Bản về Độc Học</v>
          </cell>
          <cell r="E795" t="str">
            <v>CĂN BẢN VỀ ĐỘC HỌC</v>
          </cell>
          <cell r="F795">
            <v>2</v>
          </cell>
        </row>
        <row r="796">
          <cell r="C796" t="str">
            <v>ANA201</v>
          </cell>
          <cell r="D796" t="str">
            <v>Giải Phẩu Học 1</v>
          </cell>
          <cell r="E796" t="str">
            <v>GIẢI PHẨU HỌC 1</v>
          </cell>
          <cell r="F796" t="str">
            <v>1+1</v>
          </cell>
        </row>
        <row r="797">
          <cell r="C797" t="str">
            <v>BIO213</v>
          </cell>
          <cell r="D797" t="str">
            <v>Sinh Lý Học</v>
          </cell>
          <cell r="E797" t="str">
            <v>SINH LÝ HỌC</v>
          </cell>
          <cell r="F797" t="str">
            <v>2+1</v>
          </cell>
        </row>
        <row r="798">
          <cell r="C798" t="str">
            <v>NTR151</v>
          </cell>
          <cell r="D798" t="str">
            <v xml:space="preserve">Dinh Dưỡng Học </v>
          </cell>
          <cell r="E798" t="str">
            <v>DINH DƯỠNG HỌC</v>
          </cell>
          <cell r="F798">
            <v>16</v>
          </cell>
        </row>
        <row r="799">
          <cell r="C799" t="str">
            <v>NTR413</v>
          </cell>
          <cell r="D799" t="str">
            <v>Tiết Chế</v>
          </cell>
          <cell r="E799" t="str">
            <v>TIẾT CHẾ</v>
          </cell>
          <cell r="F799">
            <v>16</v>
          </cell>
        </row>
        <row r="800">
          <cell r="C800" t="str">
            <v>CUL418</v>
          </cell>
          <cell r="D800" t="str">
            <v>Văn Hóa Miền Trung và Tây Nguyên</v>
          </cell>
          <cell r="E800" t="str">
            <v>VĂN HÓA MIỀN TRUNG VÀ TÂY NGUYÊN</v>
          </cell>
          <cell r="F800">
            <v>2</v>
          </cell>
        </row>
        <row r="801">
          <cell r="C801" t="str">
            <v>CMU-IS403</v>
          </cell>
          <cell r="D801" t="str">
            <v>Information System Management</v>
          </cell>
          <cell r="E801" t="str">
            <v>INFORMATION SYSTEM MANAGEMENT</v>
          </cell>
        </row>
        <row r="802">
          <cell r="C802" t="str">
            <v>CS343</v>
          </cell>
          <cell r="D802" t="str">
            <v>Data Mining</v>
          </cell>
          <cell r="E802" t="str">
            <v>DATA MINING</v>
          </cell>
        </row>
        <row r="803">
          <cell r="C803" t="str">
            <v>CIE478a</v>
          </cell>
          <cell r="D803" t="str">
            <v>Kết Cấu Thép Ống Nhồi Bê Tông</v>
          </cell>
          <cell r="E803" t="str">
            <v>KẾT CẤU THÉP ỐNG NHỒI BÊ TÔNG</v>
          </cell>
        </row>
        <row r="804">
          <cell r="C804" t="str">
            <v>HOS408</v>
          </cell>
          <cell r="D804" t="str">
            <v>Quản lý Resorts</v>
          </cell>
          <cell r="E804" t="str">
            <v>QUẢN LÝ RESORTS</v>
          </cell>
        </row>
        <row r="805">
          <cell r="C805" t="str">
            <v>HYD393</v>
          </cell>
          <cell r="D805" t="str">
            <v>Kỹ Thuật Xử Lý Nước Cấp</v>
          </cell>
          <cell r="E805" t="str">
            <v>KỸ THUẬT XỬ LÝ NƯỚC CẤP</v>
          </cell>
          <cell r="F805">
            <v>2</v>
          </cell>
        </row>
        <row r="806">
          <cell r="C806" t="str">
            <v>EE372</v>
          </cell>
          <cell r="D806" t="str">
            <v>Điện Từ</v>
          </cell>
          <cell r="E806" t="str">
            <v>ĐIỆN TỪ</v>
          </cell>
        </row>
        <row r="807">
          <cell r="C807" t="str">
            <v>ANA202</v>
          </cell>
          <cell r="D807" t="str">
            <v>Giải Phẩu Học 2</v>
          </cell>
          <cell r="E807" t="str">
            <v>GIẢI PHẨU HỌC 2</v>
          </cell>
        </row>
        <row r="808">
          <cell r="C808" t="str">
            <v>ACC433</v>
          </cell>
          <cell r="D808" t="str">
            <v>Kê Khai Quyết Toán Thuế</v>
          </cell>
          <cell r="E808" t="str">
            <v>KÊ KHAI QUYẾT TOÁN THUẾ</v>
          </cell>
        </row>
        <row r="809">
          <cell r="C809" t="str">
            <v>THR391</v>
          </cell>
          <cell r="D809" t="str">
            <v>Kỹ Thuật Truyền Nhiệt &amp; Chuyển Khối</v>
          </cell>
          <cell r="E809" t="str">
            <v>KỸ THUẬT TRUYỀN NHIỆT &amp; CHUYỂN KHỐI</v>
          </cell>
        </row>
        <row r="810">
          <cell r="C810" t="str">
            <v>IMN250</v>
          </cell>
          <cell r="D810" t="str">
            <v>Sinh Lý Bệnh - Miễn Dịch</v>
          </cell>
          <cell r="E810" t="str">
            <v>SINH LÝ BỆNH - MIỄN DỊCH</v>
          </cell>
        </row>
        <row r="811">
          <cell r="C811" t="str">
            <v>KTDNVN</v>
          </cell>
          <cell r="D811" t="str">
            <v>Kinh Tế Đối Ngoại Của Việt Nam</v>
          </cell>
          <cell r="E811" t="str">
            <v>KINH TẾ ĐỐI NGOẠI CỦA VIỆT NAM</v>
          </cell>
        </row>
        <row r="812">
          <cell r="C812" t="str">
            <v>IS422</v>
          </cell>
          <cell r="D812" t="str">
            <v>Khai Mỏ Thông Tin</v>
          </cell>
          <cell r="E812" t="str">
            <v>KHAI MỎ THÔNG TIN</v>
          </cell>
        </row>
        <row r="813">
          <cell r="C813" t="str">
            <v>ITD201</v>
          </cell>
          <cell r="D813" t="str">
            <v>Cơ Sở Thiết Kế Nội Thất</v>
          </cell>
          <cell r="E813" t="str">
            <v>CƠ SỞ THIẾT KẾ NỘI THẤT</v>
          </cell>
        </row>
        <row r="814">
          <cell r="C814" t="str">
            <v>CR351</v>
          </cell>
          <cell r="D814" t="str">
            <v>Kiến Trúc Máy Tính &amp; Hệ Điều Hành</v>
          </cell>
          <cell r="E814" t="str">
            <v>KIẾN TRÚC MÁY TÍNH &amp; HỆ ĐIỀU HÀNH</v>
          </cell>
        </row>
        <row r="815">
          <cell r="C815" t="str">
            <v>IS439</v>
          </cell>
          <cell r="D815" t="str">
            <v>Hệ Thống Thông Tin Địa Lý (GIS)</v>
          </cell>
          <cell r="E815" t="str">
            <v>HỆ THỐNG THÔNG TIN ĐỊA LÝ (GIS)</v>
          </cell>
        </row>
        <row r="816">
          <cell r="C816" t="str">
            <v>MED263</v>
          </cell>
          <cell r="D816" t="str">
            <v>Y Đức</v>
          </cell>
          <cell r="E816" t="str">
            <v>Y ĐỨC</v>
          </cell>
        </row>
        <row r="817">
          <cell r="C817" t="str">
            <v>CIE467</v>
          </cell>
          <cell r="D817" t="str">
            <v>Đường Phố &amp; Giao Thông Đô Thị</v>
          </cell>
          <cell r="E817" t="str">
            <v>ĐƯỜNG PHỐ &amp; GIAO THÔNG ĐÔ THỊ</v>
          </cell>
        </row>
        <row r="818">
          <cell r="C818" t="str">
            <v>CR384</v>
          </cell>
          <cell r="D818" t="str">
            <v>Ngôn Ngữ Mô Tả Phần Cứng VHDL</v>
          </cell>
          <cell r="E818" t="str">
            <v>NGÔN NGỮ MÔ TẢ PHẦN CỨNG VHDL</v>
          </cell>
        </row>
        <row r="819">
          <cell r="C819" t="str">
            <v>CSU-PHY101</v>
          </cell>
          <cell r="D819" t="str">
            <v>Vật Lý Đại Cương 1</v>
          </cell>
          <cell r="E819" t="str">
            <v>VẬT LÝ ĐẠI CƯƠNG 1</v>
          </cell>
        </row>
        <row r="820">
          <cell r="C820" t="str">
            <v>HOS414</v>
          </cell>
          <cell r="D820" t="str">
            <v>Quản Trị Yến Tiệc</v>
          </cell>
          <cell r="E820" t="str">
            <v>QUẢN TRỊ YẾN TIỆC</v>
          </cell>
        </row>
        <row r="821">
          <cell r="C821" t="str">
            <v>ART111</v>
          </cell>
          <cell r="D821" t="str">
            <v>Foundation Studio Design</v>
          </cell>
          <cell r="E821" t="str">
            <v>FOUNDATION STUDIO DESIGN</v>
          </cell>
        </row>
        <row r="822">
          <cell r="C822" t="str">
            <v>ECL394</v>
          </cell>
          <cell r="D822" t="str">
            <v>Môi trường vi khí hậu</v>
          </cell>
          <cell r="E822" t="str">
            <v>MÔI TRƯỜNG VI KHÍ HẬU</v>
          </cell>
        </row>
        <row r="823">
          <cell r="C823" t="str">
            <v>ECL420</v>
          </cell>
          <cell r="D823" t="str">
            <v>Các Vi Sinh &amp; Hợp Chất Gây Ô Nhiễm Trong Môi Trường Nước Và Ven Bờ</v>
          </cell>
          <cell r="E823" t="str">
            <v>CÁC VI SINH &amp; HỢP CHẤT GÂY Ô NHIỄM TRONG MÔI TRƯỜNG NƯỚC VÀ VEN BỜ</v>
          </cell>
        </row>
        <row r="824">
          <cell r="C824" t="str">
            <v>NUR301</v>
          </cell>
          <cell r="D824" t="str">
            <v>Điều Dưỡng Cơ Bản 2</v>
          </cell>
          <cell r="E824" t="str">
            <v>ĐIỀU DƯỠNG CƠ BẢN 2</v>
          </cell>
        </row>
        <row r="825">
          <cell r="C825" t="str">
            <v>AUD354</v>
          </cell>
          <cell r="D825" t="str">
            <v>Hệ Thống Kiểm Soát Nội Bộ</v>
          </cell>
          <cell r="E825" t="str">
            <v>HỆ THỐNG KIỂM SOÁT NỘI BỘ</v>
          </cell>
        </row>
        <row r="826">
          <cell r="C826" t="str">
            <v>EE383</v>
          </cell>
          <cell r="D826" t="str">
            <v>Tín Hiện Ngẫu Nhiên</v>
          </cell>
          <cell r="E826" t="str">
            <v>TÍN HIỆN NGẪU NHIÊN</v>
          </cell>
        </row>
        <row r="827">
          <cell r="C827" t="str">
            <v>CR251</v>
          </cell>
          <cell r="D827" t="str">
            <v>Kiến Trúc Máy Tính và Hệ Điều Hành</v>
          </cell>
          <cell r="E827" t="str">
            <v>KIẾN TRÚC MÁY TÍNH VÀ HỆ ĐIỀU HÀNH</v>
          </cell>
        </row>
        <row r="828">
          <cell r="C828" t="str">
            <v>EVR456</v>
          </cell>
          <cell r="D828" t="str">
            <v>Quản Lý Môi Trường và Tài Nguyên</v>
          </cell>
          <cell r="E828" t="str">
            <v>QUẢN LÝ MÔI TRƯỜNG VÀ TÀI NGUYÊN</v>
          </cell>
        </row>
        <row r="829">
          <cell r="C829" t="str">
            <v>ECL352</v>
          </cell>
          <cell r="D829" t="str">
            <v>Sinh Thái Hải Dương</v>
          </cell>
          <cell r="E829" t="str">
            <v>SINH THÁI HẢI DƯƠNG</v>
          </cell>
        </row>
        <row r="830">
          <cell r="C830" t="str">
            <v>TOX405</v>
          </cell>
          <cell r="D830" t="str">
            <v>Quản Lý Chất Thải Nguy Hại</v>
          </cell>
          <cell r="E830" t="str">
            <v>QUẢN LÝ CHẤT THẢI NGUY HẠI</v>
          </cell>
        </row>
        <row r="831">
          <cell r="C831" t="str">
            <v>ECO391</v>
          </cell>
          <cell r="D831" t="str">
            <v>Kinh Tế Môi Trường</v>
          </cell>
          <cell r="E831" t="str">
            <v>KINH TẾ MÔI TRƯỜNG</v>
          </cell>
        </row>
        <row r="832">
          <cell r="C832" t="str">
            <v>HYD398</v>
          </cell>
          <cell r="D832" t="str">
            <v>Kỹ Thuật Xử Lý Nước Thải</v>
          </cell>
          <cell r="E832" t="str">
            <v>KỸ THUẬT XỬ LÝ NƯỚC THẢI</v>
          </cell>
        </row>
        <row r="833">
          <cell r="C833" t="str">
            <v>TOX423</v>
          </cell>
          <cell r="D833" t="str">
            <v>Kỹ Thuật và Quản Lý Chất Thải Rắn</v>
          </cell>
          <cell r="E833" t="str">
            <v>KỸ THUẬT VÀ QUẢN LÝ CHẤT THẢI RẮN</v>
          </cell>
        </row>
        <row r="834">
          <cell r="C834" t="str">
            <v>CSU-CIE260</v>
          </cell>
          <cell r="D834" t="str">
            <v>Engineering Surveying</v>
          </cell>
          <cell r="E834" t="str">
            <v>ENGINEERING SURVEYING</v>
          </cell>
        </row>
        <row r="835">
          <cell r="C835" t="str">
            <v>PSU-HOS151</v>
          </cell>
          <cell r="D835" t="str">
            <v>Tổng Quan Ngành Lưu Trú</v>
          </cell>
          <cell r="E835" t="str">
            <v>TỔNG QUAN NGÀNH LƯU TRÚ</v>
          </cell>
        </row>
        <row r="836">
          <cell r="C836" t="str">
            <v>CMU-CS376</v>
          </cell>
          <cell r="D836" t="str">
            <v>Elements of Security</v>
          </cell>
          <cell r="E836" t="str">
            <v>ELEMENTS OF SECURITY</v>
          </cell>
        </row>
        <row r="837">
          <cell r="C837" t="str">
            <v>SPM413</v>
          </cell>
          <cell r="D837" t="str">
            <v>Tổ Chức Y Tế- Chương Trình Y Tế Quốc Gia 1</v>
          </cell>
          <cell r="E837" t="str">
            <v>TỔ CHỨC Y TẾ- CHƯƠNG TRÌNH Y TẾ QUỐC GIA 1</v>
          </cell>
        </row>
        <row r="838">
          <cell r="C838" t="str">
            <v>MIB253</v>
          </cell>
          <cell r="D838" t="str">
            <v>Ký Sinh Trùng</v>
          </cell>
          <cell r="E838" t="str">
            <v>KÝ SINH TRÙNG</v>
          </cell>
        </row>
        <row r="839">
          <cell r="C839" t="str">
            <v>ACCAFA2</v>
          </cell>
          <cell r="D839" t="str">
            <v>Duy Trì Hạch Toán Kế Toán</v>
          </cell>
          <cell r="E839" t="str">
            <v>DUY TRÌ HẠCH TOÁN KẾ TOÁN</v>
          </cell>
        </row>
        <row r="840">
          <cell r="C840" t="str">
            <v>ACCAMA2</v>
          </cell>
          <cell r="D840" t="str">
            <v>Quản Trị Chi Phí và Tài Chính</v>
          </cell>
          <cell r="E840" t="str">
            <v>QUẢN TRỊ CHI PHÍ VÀ TÀI CHÍNH</v>
          </cell>
        </row>
        <row r="841">
          <cell r="C841" t="str">
            <v>NUR251</v>
          </cell>
          <cell r="D841" t="str">
            <v>Điều Dưỡng Cơ Bản 1</v>
          </cell>
          <cell r="E841" t="str">
            <v>ĐIỀU DƯỠNG CƠ BẢN 1</v>
          </cell>
        </row>
        <row r="842">
          <cell r="C842" t="str">
            <v>CR401</v>
          </cell>
          <cell r="D842" t="str">
            <v xml:space="preserve">Mạng Truyền Thông </v>
          </cell>
          <cell r="E842" t="str">
            <v>MẠNG TRUYỀN THÔNG</v>
          </cell>
          <cell r="F842">
            <v>2</v>
          </cell>
        </row>
        <row r="843">
          <cell r="C843" t="str">
            <v>EVR101</v>
          </cell>
          <cell r="D843" t="str">
            <v>Đại Cương Công Nghệ Môi Trường</v>
          </cell>
          <cell r="E843" t="str">
            <v>ĐẠI CƯƠNG CÔNG NGHỆ MÔI TRƯỜNG</v>
          </cell>
          <cell r="F843">
            <v>3</v>
          </cell>
        </row>
        <row r="844">
          <cell r="C844" t="str">
            <v>NE401</v>
          </cell>
          <cell r="D844" t="str">
            <v>Chuyên đề Wireless (tự chọn)</v>
          </cell>
          <cell r="E844" t="str">
            <v>CHUYÊN ĐỀ WIRELESS (TỰ CHỌN)</v>
          </cell>
          <cell r="F844">
            <v>2</v>
          </cell>
        </row>
        <row r="845">
          <cell r="C845" t="str">
            <v>CS405</v>
          </cell>
          <cell r="D845" t="str">
            <v>Chuyên đề tự chọn (Design Pattern)</v>
          </cell>
          <cell r="E845" t="str">
            <v>CHUYÊN ĐỀ TỰ CHỌN (DESIGN PATTERN)</v>
          </cell>
          <cell r="F845">
            <v>2</v>
          </cell>
        </row>
        <row r="846">
          <cell r="C846" t="str">
            <v>ES101</v>
          </cell>
          <cell r="D846" t="str">
            <v>Bài Thể dục Tay không + Chạy ngắn</v>
          </cell>
          <cell r="E846" t="str">
            <v>BÀI THỂ DỤC TAY KHÔNG + CHẠY NGẮN</v>
          </cell>
          <cell r="F846">
            <v>27</v>
          </cell>
        </row>
        <row r="847">
          <cell r="C847" t="str">
            <v>ES102</v>
          </cell>
          <cell r="D847" t="str">
            <v>Chạy bền + Nhảy xa</v>
          </cell>
          <cell r="E847" t="str">
            <v>CHẠY BỀN + NHẢY XA</v>
          </cell>
          <cell r="F847">
            <v>27</v>
          </cell>
        </row>
        <row r="848">
          <cell r="C848" t="str">
            <v>ES221</v>
          </cell>
          <cell r="D848" t="str">
            <v>Bóng đá căn bản</v>
          </cell>
          <cell r="E848" t="str">
            <v>BÓNG ĐÁ CĂN BẢN</v>
          </cell>
          <cell r="F848">
            <v>27</v>
          </cell>
        </row>
        <row r="849">
          <cell r="C849" t="str">
            <v>ES222</v>
          </cell>
          <cell r="D849" t="str">
            <v>Bóng rổ căn bản</v>
          </cell>
          <cell r="E849" t="str">
            <v>BÓNG RỔ CĂN BẢN</v>
          </cell>
          <cell r="F849">
            <v>27</v>
          </cell>
        </row>
        <row r="850">
          <cell r="C850" t="str">
            <v>ES223</v>
          </cell>
          <cell r="D850" t="str">
            <v>Bóng chuyền căn bản</v>
          </cell>
          <cell r="E850" t="str">
            <v>BÓNG CHUYỀN CĂN BẢN</v>
          </cell>
          <cell r="F850">
            <v>27</v>
          </cell>
        </row>
        <row r="851">
          <cell r="C851" t="str">
            <v>ES226</v>
          </cell>
          <cell r="D851" t="str">
            <v>Cầu lông căn bản</v>
          </cell>
          <cell r="E851" t="str">
            <v>CẦU LÔNG CĂN BẢN</v>
          </cell>
          <cell r="F851">
            <v>27</v>
          </cell>
        </row>
        <row r="852">
          <cell r="C852" t="str">
            <v>ES271</v>
          </cell>
          <cell r="D852" t="str">
            <v>Bóng đá nâng cao</v>
          </cell>
          <cell r="E852" t="str">
            <v>BÓNG ĐÁ NÂNG CAO</v>
          </cell>
          <cell r="F852">
            <v>27</v>
          </cell>
        </row>
        <row r="853">
          <cell r="C853" t="str">
            <v>ES272</v>
          </cell>
          <cell r="D853" t="str">
            <v>Bóng rổ nâng cao</v>
          </cell>
          <cell r="E853" t="str">
            <v>BÓNG RỔ NÂNG CAO</v>
          </cell>
          <cell r="F853">
            <v>27</v>
          </cell>
        </row>
        <row r="854">
          <cell r="C854" t="str">
            <v>ES273</v>
          </cell>
          <cell r="D854" t="str">
            <v>Bóng chuyền nâng cao</v>
          </cell>
          <cell r="E854" t="str">
            <v>BÓNG CHUYỀN NÂNG CAO</v>
          </cell>
          <cell r="F854">
            <v>27</v>
          </cell>
        </row>
        <row r="855">
          <cell r="C855" t="str">
            <v>ES276</v>
          </cell>
          <cell r="D855" t="str">
            <v>Cầu lông nâng cao</v>
          </cell>
          <cell r="E855" t="str">
            <v>CẦU LÔNG NÂNG CAO</v>
          </cell>
          <cell r="F855">
            <v>27</v>
          </cell>
        </row>
        <row r="856">
          <cell r="C856" t="str">
            <v>ES303</v>
          </cell>
          <cell r="D856" t="str">
            <v>Điền kinh + Thể thao tự chọn</v>
          </cell>
          <cell r="E856" t="str">
            <v>ĐIỀN KINH + THỂ THAO TỰ CHỌN</v>
          </cell>
          <cell r="F856">
            <v>27</v>
          </cell>
        </row>
        <row r="857">
          <cell r="C857" t="str">
            <v>CHE254</v>
          </cell>
          <cell r="D857" t="str">
            <v>Hóa Lý Căn Bản</v>
          </cell>
          <cell r="E857" t="str">
            <v>HÓA LÝ CĂN BẢN</v>
          </cell>
          <cell r="F857">
            <v>36</v>
          </cell>
        </row>
        <row r="858">
          <cell r="C858" t="str">
            <v>BCH201</v>
          </cell>
          <cell r="D858" t="str">
            <v>Hóa Sinh Căn Bản</v>
          </cell>
          <cell r="E858" t="str">
            <v>HÓA SINH CĂN BẢN</v>
          </cell>
          <cell r="F858">
            <v>36</v>
          </cell>
        </row>
        <row r="859">
          <cell r="C859" t="str">
            <v>BIO101</v>
          </cell>
          <cell r="D859" t="str">
            <v>Sinh Học Đại Cương</v>
          </cell>
          <cell r="E859" t="str">
            <v>SINH HỌC ĐẠI CƯƠNG</v>
          </cell>
          <cell r="F859">
            <v>36</v>
          </cell>
        </row>
        <row r="860">
          <cell r="C860" t="str">
            <v>POS151</v>
          </cell>
          <cell r="D860" t="str">
            <v>Kinh Tế Chính Trị 1</v>
          </cell>
          <cell r="E860" t="str">
            <v>KINH TẾ CHÍNH TRỊ 1</v>
          </cell>
          <cell r="F860">
            <v>36</v>
          </cell>
        </row>
        <row r="861">
          <cell r="C861" t="str">
            <v>CUL418</v>
          </cell>
          <cell r="D861" t="str">
            <v>Văn Hóa Miền Trung và Tây Nguyên</v>
          </cell>
          <cell r="E861" t="str">
            <v>VĂN HÓA MIỀN TRUNG VÀ TÂY NGUYÊN</v>
          </cell>
          <cell r="F861">
            <v>36</v>
          </cell>
        </row>
        <row r="862">
          <cell r="C862" t="str">
            <v>JAN302</v>
          </cell>
          <cell r="D862" t="str">
            <v>Nhật Ngữ Trung Cấp 2</v>
          </cell>
          <cell r="E862" t="str">
            <v>NHẬT NGỮ TRUNG CẤP 2</v>
          </cell>
          <cell r="F862">
            <v>36</v>
          </cell>
        </row>
        <row r="863">
          <cell r="C863" t="str">
            <v>IS400</v>
          </cell>
          <cell r="D863" t="str">
            <v>Lập Trình SQL</v>
          </cell>
          <cell r="E863" t="str">
            <v>LẬP TRÌNH SQL</v>
          </cell>
          <cell r="F863">
            <v>36</v>
          </cell>
        </row>
        <row r="864">
          <cell r="C864" t="str">
            <v>EVR355</v>
          </cell>
          <cell r="D864" t="str">
            <v>Phân Tích Bằng Công Cụ</v>
          </cell>
          <cell r="E864" t="str">
            <v>PHÂN TÍCH BẰNG CÔNG CỤ</v>
          </cell>
          <cell r="F864">
            <v>18</v>
          </cell>
        </row>
        <row r="865">
          <cell r="C865" t="str">
            <v>CHE309</v>
          </cell>
          <cell r="D865" t="str">
            <v>Hóa Môi Trường</v>
          </cell>
          <cell r="E865" t="str">
            <v>HÓA MÔI TRƯỜNG</v>
          </cell>
          <cell r="F865">
            <v>36</v>
          </cell>
        </row>
        <row r="866">
          <cell r="C866" t="str">
            <v>ARC461</v>
          </cell>
          <cell r="D866" t="str">
            <v>Thiết Kế Nhanh Nâng Cao</v>
          </cell>
          <cell r="E866" t="str">
            <v>THIẾT KẾ NHANH NÂNG CAO</v>
          </cell>
          <cell r="F866">
            <v>18</v>
          </cell>
        </row>
        <row r="867">
          <cell r="C867" t="str">
            <v>CHE203</v>
          </cell>
          <cell r="D867" t="str">
            <v>Hóa Hữu Cơ</v>
          </cell>
          <cell r="E867" t="str">
            <v>HÓA HỮU CƠ</v>
          </cell>
          <cell r="F867">
            <v>36</v>
          </cell>
        </row>
        <row r="868">
          <cell r="C868" t="str">
            <v>MKT360</v>
          </cell>
          <cell r="D868" t="str">
            <v>Tiếp Thị Quốc Tế</v>
          </cell>
          <cell r="E868" t="str">
            <v>TIẾP THỊ QUỐC TẾ</v>
          </cell>
          <cell r="F868">
            <v>36</v>
          </cell>
        </row>
        <row r="869">
          <cell r="C869" t="str">
            <v>IS432</v>
          </cell>
          <cell r="D869" t="str">
            <v>Quản Trị Dự Án Phần Mềm</v>
          </cell>
          <cell r="E869" t="str">
            <v>QUẢN TRỊ DỰ ÁN PHẦN MỀM</v>
          </cell>
          <cell r="F869">
            <v>54</v>
          </cell>
        </row>
        <row r="870">
          <cell r="C870" t="str">
            <v>IB404</v>
          </cell>
          <cell r="D870" t="str">
            <v>Nghiệp Vụ Xuất Nhập Khẩu</v>
          </cell>
          <cell r="E870" t="str">
            <v>NGHIỆP VỤ XUẤT NHẬP KHẨU</v>
          </cell>
          <cell r="F870">
            <v>36</v>
          </cell>
        </row>
        <row r="871">
          <cell r="C871" t="str">
            <v>MGT371</v>
          </cell>
          <cell r="D871" t="str">
            <v>Quản Trị Chất Lượng &amp; Rũi Ro</v>
          </cell>
          <cell r="E871" t="str">
            <v>QUẢN TRỊ CHẤT LƯỢNG &amp; RŨI RO</v>
          </cell>
          <cell r="F871">
            <v>36</v>
          </cell>
        </row>
        <row r="872">
          <cell r="C872" t="str">
            <v>ANA201</v>
          </cell>
          <cell r="D872" t="str">
            <v>Giải Phẫu Học 1</v>
          </cell>
          <cell r="E872" t="str">
            <v>GIẢI PHẪU HỌC 1</v>
          </cell>
        </row>
        <row r="873">
          <cell r="C873" t="str">
            <v>ANA202</v>
          </cell>
          <cell r="D873" t="str">
            <v>Giải Phẫu Học 2</v>
          </cell>
          <cell r="E873" t="str">
            <v>GIẢI PHẪU HỌC 2</v>
          </cell>
          <cell r="F873" t="str">
            <v>1+1</v>
          </cell>
        </row>
        <row r="874">
          <cell r="C874" t="str">
            <v>GLY290</v>
          </cell>
          <cell r="D874" t="str">
            <v>Các Quy Trình Chuyển Dịch Của Đất</v>
          </cell>
          <cell r="E874" t="str">
            <v>CÁC QUY TRÌNH CHUYỂN DỊCH CỦA ĐẤT</v>
          </cell>
          <cell r="F874">
            <v>32</v>
          </cell>
        </row>
        <row r="875">
          <cell r="C875" t="str">
            <v>MGT399</v>
          </cell>
          <cell r="D875" t="str">
            <v>Thi Tốt Nghiệp</v>
          </cell>
          <cell r="E875" t="str">
            <v>THI TỐT NGHIỆP</v>
          </cell>
        </row>
        <row r="876">
          <cell r="C876" t="str">
            <v>NTR151</v>
          </cell>
          <cell r="D876" t="str">
            <v>Dinh Dưỡng Học - Tiết Chế</v>
          </cell>
          <cell r="E876" t="str">
            <v>DINH DƯỠNG HỌC - TIẾT CHẾ</v>
          </cell>
        </row>
        <row r="877">
          <cell r="C877" t="str">
            <v>BIO213</v>
          </cell>
          <cell r="D877" t="str">
            <v>Sinh Lý Học</v>
          </cell>
          <cell r="E877" t="str">
            <v>SINH LÝ HỌC</v>
          </cell>
        </row>
        <row r="878">
          <cell r="C878" t="str">
            <v>TOX301</v>
          </cell>
          <cell r="D878" t="str">
            <v>Căn Bản Về Độc Học</v>
          </cell>
          <cell r="E878" t="str">
            <v>CĂN BẢN VỀ ĐỘC HỌC</v>
          </cell>
          <cell r="F878">
            <v>32</v>
          </cell>
        </row>
        <row r="879">
          <cell r="C879" t="str">
            <v>NTR413</v>
          </cell>
          <cell r="D879" t="str">
            <v>Tiết Chế</v>
          </cell>
          <cell r="E879" t="str">
            <v>TIẾT CHẾ</v>
          </cell>
        </row>
        <row r="880">
          <cell r="C880" t="str">
            <v>KTCS</v>
          </cell>
          <cell r="D880" t="str">
            <v>KiẾN THỨC CƠ SỞ</v>
          </cell>
          <cell r="E880" t="str">
            <v>KIẾN THỨC CƠ SỞ</v>
          </cell>
        </row>
        <row r="881">
          <cell r="C881" t="str">
            <v>KTCNH</v>
          </cell>
          <cell r="D881" t="str">
            <v>KiẾN THỨC CHUYÊN NGÀNH</v>
          </cell>
          <cell r="E881" t="str">
            <v>KIẾN THỨC CHUYÊN NGÀNH</v>
          </cell>
        </row>
        <row r="882">
          <cell r="C882" t="str">
            <v>EE372</v>
          </cell>
          <cell r="D882" t="str">
            <v>Điện Từ</v>
          </cell>
          <cell r="E882" t="str">
            <v>ĐIỆN TỪ</v>
          </cell>
          <cell r="F882" t="str">
            <v>2+1</v>
          </cell>
        </row>
        <row r="883">
          <cell r="C883" t="str">
            <v>ACC433</v>
          </cell>
          <cell r="D883" t="str">
            <v>Kê Khai &amp; Quyết Toán Thuế</v>
          </cell>
          <cell r="E883" t="str">
            <v>KÊ KHAI &amp; QUYẾT TOÁN THUẾ</v>
          </cell>
          <cell r="F883">
            <v>32</v>
          </cell>
        </row>
        <row r="884">
          <cell r="C884" t="str">
            <v>HYD393</v>
          </cell>
          <cell r="D884" t="str">
            <v>Kỹ Thuật Xử Lý Nước Cấp</v>
          </cell>
          <cell r="E884" t="str">
            <v>KỸ THUẬT XỬ LÝ NƯỚC CẤP</v>
          </cell>
          <cell r="F884" t="str">
            <v>2+1</v>
          </cell>
        </row>
        <row r="885">
          <cell r="C885" t="str">
            <v>NUR251</v>
          </cell>
          <cell r="D885" t="str">
            <v>Điều Dưỡng Cơ Bản 1</v>
          </cell>
          <cell r="E885" t="str">
            <v>ĐIỀU DƯỠNG CƠ BẢN 1</v>
          </cell>
          <cell r="F885" t="str">
            <v>3+2</v>
          </cell>
        </row>
        <row r="886">
          <cell r="C886" t="str">
            <v>NUR301</v>
          </cell>
          <cell r="D886" t="str">
            <v>Điều Dưỡng Cơ Bản 2</v>
          </cell>
          <cell r="E886" t="str">
            <v>ĐIỀU DƯỠNG CƠ BẢN 2</v>
          </cell>
        </row>
        <row r="887">
          <cell r="C887" t="str">
            <v>HOS408</v>
          </cell>
          <cell r="D887" t="str">
            <v>Quản Lý Resorts</v>
          </cell>
          <cell r="E887" t="str">
            <v>QUẢN LÝ RESORTS</v>
          </cell>
        </row>
        <row r="888">
          <cell r="C888" t="str">
            <v>IS422</v>
          </cell>
          <cell r="D888" t="str">
            <v>Khai Mỏ Thông Tin</v>
          </cell>
          <cell r="E888" t="str">
            <v>KHAI MỎ THÔNG TIN</v>
          </cell>
          <cell r="F888">
            <v>2</v>
          </cell>
        </row>
        <row r="889">
          <cell r="C889" t="str">
            <v>MED263</v>
          </cell>
          <cell r="D889" t="str">
            <v>Y Đức</v>
          </cell>
          <cell r="E889" t="str">
            <v>Y ĐỨC</v>
          </cell>
          <cell r="F889">
            <v>1</v>
          </cell>
        </row>
        <row r="890">
          <cell r="C890" t="str">
            <v>PMY301</v>
          </cell>
          <cell r="D890" t="str">
            <v>Dược Lý Học</v>
          </cell>
          <cell r="E890" t="str">
            <v>DƯỢC LÝ HỌC</v>
          </cell>
          <cell r="F890" t="str">
            <v>2+1</v>
          </cell>
        </row>
        <row r="891">
          <cell r="C891" t="str">
            <v>IMN250</v>
          </cell>
          <cell r="D891" t="str">
            <v>Sinh Lý Bệnh - Miễn Dịch</v>
          </cell>
          <cell r="E891" t="str">
            <v>SINH LÝ BỆNH - MIỄN DỊCH</v>
          </cell>
          <cell r="F891" t="str">
            <v>1+1</v>
          </cell>
        </row>
        <row r="892">
          <cell r="C892" t="str">
            <v>EVR248</v>
          </cell>
          <cell r="D892" t="str">
            <v>Thực Tập Nhận Thức</v>
          </cell>
          <cell r="E892" t="str">
            <v>THỰC TẬP NHẬN THỨC</v>
          </cell>
          <cell r="F892">
            <v>1</v>
          </cell>
        </row>
        <row r="893">
          <cell r="C893" t="str">
            <v>ECL420</v>
          </cell>
          <cell r="D893" t="str">
            <v>Câc Vi Sinh &amp; Hợp Chất Gây Ô Nhiễm Trong Môi Trường Nước &amp; Ven Bờ</v>
          </cell>
          <cell r="E893" t="str">
            <v>CÂC VI SINH &amp; HỢP CHẤT GÂY Ô NHIỄM TRONG MÔI TRƯỜNG NƯỚC &amp; VEN BỜ</v>
          </cell>
          <cell r="F893" t="str">
            <v>1+1</v>
          </cell>
        </row>
        <row r="894">
          <cell r="C894" t="str">
            <v>ECL394</v>
          </cell>
          <cell r="D894" t="str">
            <v>Môi Trường Vi Khí Hậu</v>
          </cell>
          <cell r="E894" t="str">
            <v>MÔI TRƯỜNG VI KHÍ HẬU</v>
          </cell>
          <cell r="F894">
            <v>2</v>
          </cell>
        </row>
        <row r="895">
          <cell r="C895" t="str">
            <v>IS439</v>
          </cell>
          <cell r="D895" t="str">
            <v>Hệ Thống Thông Tin Địa Lý(GIS)</v>
          </cell>
          <cell r="E895" t="str">
            <v>HỆ THỐNG THÔNG TIN ĐỊA LÝ(GIS)</v>
          </cell>
          <cell r="F895" t="str">
            <v>2+1</v>
          </cell>
        </row>
        <row r="896">
          <cell r="C896" t="str">
            <v>THR391</v>
          </cell>
          <cell r="D896" t="str">
            <v>Kỹ Thuật Truyền Nhiệt &amp; Chuyển Khối</v>
          </cell>
          <cell r="E896" t="str">
            <v>KỸ THUẬT TRUYỀN NHIỆT &amp; CHUYỂN KHỐI</v>
          </cell>
          <cell r="F896">
            <v>3</v>
          </cell>
        </row>
        <row r="897">
          <cell r="C897" t="str">
            <v>CR251</v>
          </cell>
          <cell r="D897" t="str">
            <v>Kiến Trúc Máy Tính &amp; Hệ Điều Hành</v>
          </cell>
          <cell r="E897" t="str">
            <v>KIẾN TRÚC MÁY TÍNH &amp; HỆ ĐIỀU HÀNH</v>
          </cell>
          <cell r="F897" t="str">
            <v>2+1</v>
          </cell>
        </row>
        <row r="898">
          <cell r="C898" t="str">
            <v>CIE467</v>
          </cell>
          <cell r="D898" t="str">
            <v>Đường Phố &amp; Giao Thông Đô Thị</v>
          </cell>
          <cell r="E898" t="str">
            <v>ĐƯỜNG PHỐ &amp; GIAO THÔNG ĐÔ THỊ</v>
          </cell>
          <cell r="F898">
            <v>2</v>
          </cell>
        </row>
        <row r="899">
          <cell r="C899" t="str">
            <v>HOS414</v>
          </cell>
          <cell r="D899" t="str">
            <v>Quản Trị Yến Tiệc</v>
          </cell>
          <cell r="E899" t="str">
            <v>QUẢN TRỊ YẾN TIỆC</v>
          </cell>
          <cell r="F899" t="str">
            <v>1+1</v>
          </cell>
        </row>
        <row r="900">
          <cell r="C900" t="str">
            <v>CR384</v>
          </cell>
          <cell r="D900" t="str">
            <v>CĐ1: Ngôn Ngữ Mô Tả Phần Cứng VHDL</v>
          </cell>
          <cell r="E900" t="str">
            <v>CĐ1: NGÔN NGỮ MÔ TẢ PHẦN CỨNG VHDL</v>
          </cell>
          <cell r="F900">
            <v>2</v>
          </cell>
        </row>
        <row r="901">
          <cell r="C901" t="str">
            <v>CR436</v>
          </cell>
          <cell r="D901" t="str">
            <v>CĐ2:Thiết Kế Mạch Tích Hợp VLSI</v>
          </cell>
          <cell r="E901" t="str">
            <v>CĐ2:THIẾT KẾ MẠCH TÍCH HỢP VLSI</v>
          </cell>
        </row>
        <row r="902">
          <cell r="C902" t="str">
            <v>LCCCENG101</v>
          </cell>
          <cell r="D902" t="str">
            <v>Anh văn LCCC1</v>
          </cell>
          <cell r="E902" t="str">
            <v>ANH VĂN LCCC1</v>
          </cell>
        </row>
        <row r="903">
          <cell r="C903" t="str">
            <v>LCCCENG102</v>
          </cell>
          <cell r="D903" t="str">
            <v>Anh văn LCCC2</v>
          </cell>
          <cell r="E903" t="str">
            <v>ANH VĂN LCCC2</v>
          </cell>
        </row>
        <row r="904">
          <cell r="C904" t="str">
            <v>LCCCENG201</v>
          </cell>
          <cell r="D904" t="str">
            <v>Anh văn LCCC3</v>
          </cell>
          <cell r="E904" t="str">
            <v>ANH VĂN LCCC3</v>
          </cell>
        </row>
        <row r="905">
          <cell r="C905" t="str">
            <v>LCCCENG202</v>
          </cell>
          <cell r="D905" t="str">
            <v>Anh văn LCCC4</v>
          </cell>
          <cell r="E905" t="str">
            <v>ANH VĂN LCCC4</v>
          </cell>
        </row>
        <row r="906">
          <cell r="C906" t="str">
            <v>CSUENG101</v>
          </cell>
          <cell r="D906" t="str">
            <v>Anh Ngữ cho sinh viên CSU 1</v>
          </cell>
          <cell r="E906" t="str">
            <v>ANH NGỮ CHO SINH VIÊN CSU 1</v>
          </cell>
          <cell r="F906">
            <v>2</v>
          </cell>
        </row>
        <row r="907">
          <cell r="C907" t="str">
            <v>CSU-PHY101</v>
          </cell>
          <cell r="D907" t="str">
            <v>Vật Lý Đại Cương 1</v>
          </cell>
          <cell r="E907" t="str">
            <v>VẬT LÝ ĐẠI CƯƠNG 1</v>
          </cell>
          <cell r="F907" t="str">
            <v>2+1</v>
          </cell>
        </row>
        <row r="908">
          <cell r="C908" t="str">
            <v>ART111</v>
          </cell>
          <cell r="D908" t="str">
            <v>Foundation Design Studio</v>
          </cell>
          <cell r="E908" t="str">
            <v>FOUNDATION DESIGN STUDIO</v>
          </cell>
          <cell r="F908">
            <v>4</v>
          </cell>
        </row>
        <row r="909">
          <cell r="C909" t="str">
            <v>DMS221</v>
          </cell>
          <cell r="D909" t="str">
            <v>Corel Draw &amp; Adobe Illustrator</v>
          </cell>
          <cell r="E909" t="str">
            <v>COREL DRAW &amp; ADOBE ILLUSTRATOR</v>
          </cell>
          <cell r="F909">
            <v>3</v>
          </cell>
        </row>
        <row r="910">
          <cell r="C910" t="str">
            <v>ART205</v>
          </cell>
          <cell r="D910" t="str">
            <v>Design Creativity &amp; Cognition</v>
          </cell>
          <cell r="E910" t="str">
            <v>DESIGN CREATIVITY &amp; COGNITION</v>
          </cell>
          <cell r="F910">
            <v>2</v>
          </cell>
        </row>
        <row r="911">
          <cell r="C911" t="str">
            <v>TOX405</v>
          </cell>
          <cell r="D911" t="str">
            <v>Quản Lý Chất Thải Nguy Hại</v>
          </cell>
          <cell r="E911" t="str">
            <v>QUẢN LÝ CHẤT THẢI NGUY HẠI</v>
          </cell>
          <cell r="F911">
            <v>2</v>
          </cell>
        </row>
        <row r="912">
          <cell r="C912" t="str">
            <v>EVR456</v>
          </cell>
          <cell r="D912" t="str">
            <v>Quản Lý Môi Trường &amp; Tài Nguyên</v>
          </cell>
          <cell r="E912" t="str">
            <v>QUẢN LÝ MÔI TRƯỜNG &amp; TÀI NGUYÊN</v>
          </cell>
          <cell r="F912">
            <v>3</v>
          </cell>
        </row>
        <row r="913">
          <cell r="C913" t="str">
            <v>SPM413</v>
          </cell>
          <cell r="D913" t="str">
            <v>Tổ Chức Y Tế- Chương Trình Y Tế Quốc Gia</v>
          </cell>
          <cell r="E913" t="str">
            <v>TỔ CHỨC Y TẾ- CHƯƠNG TRÌNH Y TẾ QUỐC GIA</v>
          </cell>
          <cell r="F913">
            <v>1</v>
          </cell>
        </row>
        <row r="914">
          <cell r="C914" t="str">
            <v>PSU-HOS151</v>
          </cell>
          <cell r="D914" t="str">
            <v>Tổng Quan Ngành Lưu Trú</v>
          </cell>
          <cell r="E914" t="str">
            <v>TỔNG QUAN NGÀNH LƯU TRÚ</v>
          </cell>
          <cell r="F914">
            <v>2</v>
          </cell>
        </row>
        <row r="915">
          <cell r="C915" t="str">
            <v>CSU-CIE260</v>
          </cell>
          <cell r="D915" t="str">
            <v>Trắc Địa</v>
          </cell>
          <cell r="E915" t="str">
            <v>TRẮC ĐỊA</v>
          </cell>
          <cell r="F915" t="str">
            <v>2+1</v>
          </cell>
        </row>
        <row r="916">
          <cell r="C916" t="str">
            <v>CSU-CIE111</v>
          </cell>
          <cell r="D916" t="str">
            <v>Vẽ Kỹ Thuật &amp; CAD</v>
          </cell>
          <cell r="E916" t="str">
            <v>VẼ KỸ THUẬT &amp; CAD</v>
          </cell>
          <cell r="F916" t="str">
            <v>2+1</v>
          </cell>
        </row>
        <row r="917">
          <cell r="C917" t="str">
            <v>CSUENG102</v>
          </cell>
          <cell r="D917" t="str">
            <v>Anh Ngữ cho sinh viên CSU 2</v>
          </cell>
          <cell r="E917" t="str">
            <v>ANH NGỮ CHO SINH VIÊN CSU 2</v>
          </cell>
        </row>
        <row r="918">
          <cell r="C918" t="str">
            <v>BIO221</v>
          </cell>
          <cell r="D918" t="str">
            <v>Di Truyền Học</v>
          </cell>
          <cell r="E918" t="str">
            <v>DI TRUYỀN HỌC</v>
          </cell>
          <cell r="F918">
            <v>2</v>
          </cell>
        </row>
        <row r="919">
          <cell r="C919" t="str">
            <v>ANA203</v>
          </cell>
          <cell r="D919" t="str">
            <v>Mô Phôi</v>
          </cell>
          <cell r="E919" t="str">
            <v>MÔ PHÔI</v>
          </cell>
          <cell r="F919" t="str">
            <v>1+1</v>
          </cell>
        </row>
        <row r="920">
          <cell r="C920" t="str">
            <v>MIB253</v>
          </cell>
          <cell r="D920" t="str">
            <v>Ký Sinh Trùng</v>
          </cell>
          <cell r="E920" t="str">
            <v>KÝ SINH TRÙNG</v>
          </cell>
          <cell r="F920">
            <v>1</v>
          </cell>
        </row>
        <row r="921">
          <cell r="C921" t="str">
            <v>NUR248</v>
          </cell>
          <cell r="D921" t="str">
            <v>Thực Tập Điều Dưỡng 1</v>
          </cell>
          <cell r="E921" t="str">
            <v>THỰC TẬP ĐIỀU DƯỠNG 1</v>
          </cell>
          <cell r="F921">
            <v>3</v>
          </cell>
        </row>
        <row r="922">
          <cell r="C922" t="str">
            <v>IMD251</v>
          </cell>
          <cell r="D922" t="str">
            <v>Nội Cơ Sở</v>
          </cell>
          <cell r="E922" t="str">
            <v>NỘI CƠ SỞ</v>
          </cell>
          <cell r="F922">
            <v>2</v>
          </cell>
        </row>
        <row r="923">
          <cell r="C923" t="str">
            <v>SUR251</v>
          </cell>
          <cell r="D923" t="str">
            <v>Ngoại  Cơ Sở</v>
          </cell>
          <cell r="E923" t="str">
            <v>NGOẠI CƠ SỞ</v>
          </cell>
          <cell r="F923">
            <v>2</v>
          </cell>
        </row>
        <row r="924">
          <cell r="C924" t="str">
            <v>MCH250</v>
          </cell>
          <cell r="D924" t="str">
            <v>Sản &amp; Nhi Cơ Sở</v>
          </cell>
          <cell r="E924" t="str">
            <v>SẢN &amp; NHI CƠ SỞ</v>
          </cell>
          <cell r="F924">
            <v>2</v>
          </cell>
        </row>
        <row r="925">
          <cell r="C925" t="str">
            <v>PSY336</v>
          </cell>
          <cell r="D925" t="str">
            <v>Tâm Lý Học PháT Triển</v>
          </cell>
          <cell r="E925" t="str">
            <v>TÂM LÝ HỌC PHÁT TRIỂN</v>
          </cell>
          <cell r="F925">
            <v>3</v>
          </cell>
        </row>
        <row r="926">
          <cell r="C926" t="str">
            <v>COM151</v>
          </cell>
          <cell r="D926" t="str">
            <v>Nói &amp;Trình Bày Tiếng Việt Trong Y Tế</v>
          </cell>
          <cell r="E926" t="str">
            <v>NÓI &amp;TRÌNH BÀY TIẾNG VIỆT TRONG Y TẾ</v>
          </cell>
          <cell r="F926">
            <v>2</v>
          </cell>
        </row>
        <row r="927">
          <cell r="C927" t="str">
            <v>NUR302</v>
          </cell>
          <cell r="D927" t="str">
            <v>Điều Dưỡng Nội 1</v>
          </cell>
          <cell r="E927" t="str">
            <v>ĐIỀU DƯỠNG NỘI 1</v>
          </cell>
          <cell r="F927" t="str">
            <v>1+1</v>
          </cell>
        </row>
        <row r="928">
          <cell r="C928" t="str">
            <v>NUR303</v>
          </cell>
          <cell r="D928" t="str">
            <v>Điều Dưỡng Ngoại 1</v>
          </cell>
          <cell r="E928" t="str">
            <v>ĐIỀU DƯỠNG NGOẠI 1</v>
          </cell>
          <cell r="F928" t="str">
            <v>1+1</v>
          </cell>
        </row>
        <row r="929">
          <cell r="C929" t="str">
            <v>EVR434</v>
          </cell>
          <cell r="D929" t="str">
            <v>Kỹ Thuật Kiểm Soát ONKK, Tiếng Ồn &amp; Phóng Xạ</v>
          </cell>
          <cell r="E929" t="str">
            <v>KỸ THUẬT KIỂM SOÁT ONKK, TIẾNG ỒN &amp; PHÓNG XẠ</v>
          </cell>
          <cell r="F929" t="str">
            <v>2+1</v>
          </cell>
        </row>
        <row r="930">
          <cell r="C930" t="str">
            <v>HYD398</v>
          </cell>
          <cell r="D930" t="str">
            <v>Kỹ Thuật Xử Lý Nước Thải</v>
          </cell>
          <cell r="E930" t="str">
            <v>KỸ THUẬT XỬ LÝ NƯỚC THẢI</v>
          </cell>
          <cell r="F930" t="str">
            <v>2+1</v>
          </cell>
        </row>
        <row r="931">
          <cell r="C931" t="str">
            <v>EVR450</v>
          </cell>
          <cell r="D931" t="str">
            <v>Đánh Giá Tác Động Môi Trường &amp; Rủi Ro</v>
          </cell>
          <cell r="E931" t="str">
            <v>ĐÁNH GIÁ TÁC ĐỘNG MÔI TRƯỜNG &amp; RỦI RO</v>
          </cell>
          <cell r="F931">
            <v>2</v>
          </cell>
        </row>
        <row r="932">
          <cell r="C932" t="str">
            <v>ECL352</v>
          </cell>
          <cell r="D932" t="str">
            <v>Sinh Thái Hải Dương</v>
          </cell>
          <cell r="E932" t="str">
            <v>SINH THÁI HẢI DƯƠNG</v>
          </cell>
          <cell r="F932">
            <v>2</v>
          </cell>
        </row>
        <row r="933">
          <cell r="C933" t="str">
            <v>ECL301</v>
          </cell>
          <cell r="D933" t="str">
            <v>Đại Cương Về Sinh Thái Học</v>
          </cell>
          <cell r="E933" t="str">
            <v>ĐẠI CƯƠNG VỀ SINH THÁI HỌC</v>
          </cell>
          <cell r="F933">
            <v>2</v>
          </cell>
        </row>
        <row r="934">
          <cell r="C934" t="str">
            <v>ACCAFA2</v>
          </cell>
          <cell r="D934" t="str">
            <v>Maintaining Financial Records</v>
          </cell>
          <cell r="E934" t="str">
            <v>MAINTAINING FINANCIAL RECORDS</v>
          </cell>
          <cell r="F934">
            <v>3</v>
          </cell>
        </row>
        <row r="935">
          <cell r="C935" t="str">
            <v>ACCAMA2</v>
          </cell>
          <cell r="D935" t="str">
            <v>Managing cost and Finance</v>
          </cell>
          <cell r="E935" t="str">
            <v>MANAGING COST AND FINANCE</v>
          </cell>
          <cell r="F935">
            <v>3</v>
          </cell>
        </row>
        <row r="936">
          <cell r="C936" t="str">
            <v>CR254</v>
          </cell>
          <cell r="D936" t="str">
            <v>Lập Trình Ứng Dụng Cho Thiết Bị Di Động</v>
          </cell>
          <cell r="E936" t="str">
            <v>LẬP TRÌNH ỨNG DỤNG CHO THIẾT BỊ DI ĐỘNG</v>
          </cell>
          <cell r="F936">
            <v>2</v>
          </cell>
        </row>
        <row r="937">
          <cell r="C937" t="str">
            <v>LIT462</v>
          </cell>
          <cell r="D937" t="str">
            <v>Phong Cách Thời Đại Trong Văn Học Việt Nam 1945-1975</v>
          </cell>
          <cell r="E937" t="str">
            <v>PHONG CÁCH THỜI ĐẠI TRONG VĂN HỌC VIỆT NAM 1945-1975</v>
          </cell>
          <cell r="F937">
            <v>2</v>
          </cell>
        </row>
        <row r="938">
          <cell r="C938" t="str">
            <v>NUR313</v>
          </cell>
          <cell r="D938" t="str">
            <v>Điều Dưỡng Cấp Cứu- Hồi Sức</v>
          </cell>
          <cell r="E938" t="str">
            <v>ĐIỀU DƯỠNG CẤP CỨU- HỒI SỨC</v>
          </cell>
          <cell r="F938" t="str">
            <v>1+1</v>
          </cell>
        </row>
        <row r="939">
          <cell r="C939" t="str">
            <v>SPM302</v>
          </cell>
          <cell r="D939" t="str">
            <v>Dịch Tễ Học</v>
          </cell>
          <cell r="E939" t="str">
            <v>DỊCH TỄ HỌC</v>
          </cell>
          <cell r="F939">
            <v>2</v>
          </cell>
        </row>
        <row r="940">
          <cell r="C940" t="str">
            <v>NUR405</v>
          </cell>
          <cell r="D940" t="str">
            <v>Điều Dưỡng Nhi Khoa 2</v>
          </cell>
          <cell r="E940" t="str">
            <v>ĐIỀU DƯỠNG NHI KHOA 2</v>
          </cell>
          <cell r="F940" t="str">
            <v>1+1</v>
          </cell>
        </row>
        <row r="941">
          <cell r="C941" t="str">
            <v>NUR402</v>
          </cell>
          <cell r="D941" t="str">
            <v>Điều Dưỡng Nội 2</v>
          </cell>
          <cell r="E941" t="str">
            <v>ĐIỀU DƯỠNG NỘI 2</v>
          </cell>
          <cell r="F941" t="str">
            <v>1+1</v>
          </cell>
        </row>
        <row r="942">
          <cell r="C942" t="str">
            <v>NUR403</v>
          </cell>
          <cell r="D942" t="str">
            <v>Điều Dưỡng Ngoại 2</v>
          </cell>
          <cell r="E942" t="str">
            <v>ĐIỀU DƯỠNG NGOẠI 2</v>
          </cell>
          <cell r="F942" t="str">
            <v>1+1</v>
          </cell>
        </row>
        <row r="943">
          <cell r="C943" t="str">
            <v>EVR414</v>
          </cell>
          <cell r="D943" t="str">
            <v>Kỹ thuật kiểm soát ô nhiễm môi trường đất</v>
          </cell>
          <cell r="E943" t="str">
            <v>KỸ THUẬT KIỂM SOÁT Ô NHIỄM MÔI TRƯỜNG ĐẤT</v>
          </cell>
          <cell r="F943">
            <v>2</v>
          </cell>
        </row>
        <row r="944">
          <cell r="C944" t="str">
            <v>EVR447</v>
          </cell>
          <cell r="D944" t="str">
            <v>Đồ án Tốt nghiệp</v>
          </cell>
          <cell r="E944" t="str">
            <v>ĐỒ ÁN TỐT NGHIỆP</v>
          </cell>
          <cell r="F944">
            <v>8</v>
          </cell>
        </row>
        <row r="945">
          <cell r="C945" t="str">
            <v>LAW391</v>
          </cell>
          <cell r="D945" t="str">
            <v>Luật &amp; Chính sách môi trường</v>
          </cell>
          <cell r="E945" t="str">
            <v>LUẬT &amp; CHÍNH SÁCH MÔI TRƯỜNG</v>
          </cell>
          <cell r="F945">
            <v>2</v>
          </cell>
        </row>
        <row r="946">
          <cell r="C946" t="str">
            <v>ENG2201</v>
          </cell>
          <cell r="D946" t="str">
            <v>Anh Ngữ 3</v>
          </cell>
          <cell r="E946" t="str">
            <v>ANH NGỮ 3</v>
          </cell>
          <cell r="F946">
            <v>2</v>
          </cell>
        </row>
        <row r="947">
          <cell r="C947" t="str">
            <v>ENG2202</v>
          </cell>
          <cell r="D947" t="str">
            <v>Anh Ngữ 4</v>
          </cell>
          <cell r="E947" t="str">
            <v>ANH NGỮ 4</v>
          </cell>
          <cell r="F947">
            <v>2</v>
          </cell>
        </row>
        <row r="948">
          <cell r="C948" t="str">
            <v>CS2226</v>
          </cell>
          <cell r="D948" t="str">
            <v>Hệ Điều Hành Unix/Linux</v>
          </cell>
          <cell r="E948" t="str">
            <v>HỆ ĐIỀU HÀNH UNIX/LINUX</v>
          </cell>
          <cell r="F948" t="str">
            <v>1+1</v>
          </cell>
        </row>
        <row r="949">
          <cell r="C949" t="str">
            <v>MGT2201</v>
          </cell>
          <cell r="D949" t="str">
            <v>Quản Trị Học</v>
          </cell>
          <cell r="E949" t="str">
            <v>QUẢN TRỊ HỌC</v>
          </cell>
          <cell r="F949">
            <v>2</v>
          </cell>
        </row>
        <row r="950">
          <cell r="C950" t="str">
            <v>IS2301</v>
          </cell>
          <cell r="D950" t="str">
            <v>Cơ sở dữ liệu</v>
          </cell>
          <cell r="E950" t="str">
            <v>CƠ SỞ DỮ LIỆU</v>
          </cell>
          <cell r="F950" t="str">
            <v>2+1</v>
          </cell>
        </row>
        <row r="951">
          <cell r="C951" t="str">
            <v>CS2311</v>
          </cell>
          <cell r="D951" t="str">
            <v>Lập trình hướng đối tượng (Java)</v>
          </cell>
          <cell r="E951" t="str">
            <v>LẬP TRÌNH HƯỚNG ĐỐI TƯỢNG (JAVA)</v>
          </cell>
          <cell r="F951" t="str">
            <v>3+1</v>
          </cell>
        </row>
        <row r="952">
          <cell r="C952" t="str">
            <v>CS2252</v>
          </cell>
          <cell r="D952" t="str">
            <v>Mạng máy tính</v>
          </cell>
          <cell r="E952" t="str">
            <v>MẠNG MÁY TÍNH</v>
          </cell>
          <cell r="F952" t="str">
            <v>2+1</v>
          </cell>
        </row>
        <row r="953">
          <cell r="C953" t="str">
            <v>HIS2361</v>
          </cell>
          <cell r="D953" t="str">
            <v>Lịch Sử &amp; Chính Trị</v>
          </cell>
          <cell r="E953" t="str">
            <v>LỊCH SỬ &amp; CHÍNH TRỊ</v>
          </cell>
          <cell r="F953">
            <v>3</v>
          </cell>
        </row>
        <row r="954">
          <cell r="C954" t="str">
            <v>LAW2362</v>
          </cell>
          <cell r="D954" t="str">
            <v>Thuế Nhà nước</v>
          </cell>
          <cell r="E954" t="str">
            <v>THUẾ NHÀ NƯỚC</v>
          </cell>
          <cell r="F954">
            <v>2</v>
          </cell>
        </row>
        <row r="955">
          <cell r="C955" t="str">
            <v>ECO2152</v>
          </cell>
          <cell r="D955" t="str">
            <v>Căn Bản Kinh Tế Vi Mô</v>
          </cell>
          <cell r="E955" t="str">
            <v>CĂN BẢN KINH TẾ VI MÔ</v>
          </cell>
          <cell r="F955">
            <v>3</v>
          </cell>
        </row>
        <row r="956">
          <cell r="C956" t="str">
            <v>MKT2251</v>
          </cell>
          <cell r="D956" t="str">
            <v>Tiếp Thị Căn Bản</v>
          </cell>
          <cell r="E956" t="str">
            <v>TIẾP THỊ CĂN BẢN</v>
          </cell>
          <cell r="F956">
            <v>3</v>
          </cell>
        </row>
        <row r="957">
          <cell r="C957" t="str">
            <v>ACC2202</v>
          </cell>
          <cell r="D957" t="str">
            <v>Nguyên Lý Kế Toán 2</v>
          </cell>
          <cell r="E957" t="str">
            <v>NGUYÊN LÝ KẾ TOÁN 2</v>
          </cell>
          <cell r="F957">
            <v>3</v>
          </cell>
        </row>
        <row r="958">
          <cell r="C958" t="str">
            <v>IS2252</v>
          </cell>
          <cell r="D958" t="str">
            <v>Hệ Thống Thông Tin Kế Toán</v>
          </cell>
          <cell r="E958" t="str">
            <v>HỆ THỐNG THÔNG TIN KẾ TOÁN</v>
          </cell>
          <cell r="F958">
            <v>3</v>
          </cell>
        </row>
        <row r="959">
          <cell r="C959" t="str">
            <v>CSN2161</v>
          </cell>
          <cell r="D959" t="str">
            <v>Ẩm Thực Việt Nam</v>
          </cell>
          <cell r="E959" t="str">
            <v>ẨM THỰC VIỆT NAM</v>
          </cell>
          <cell r="F959" t="str">
            <v>2+1</v>
          </cell>
        </row>
        <row r="960">
          <cell r="C960" t="str">
            <v>ACC2203</v>
          </cell>
          <cell r="D960" t="str">
            <v>Kế Toán Du Lịch</v>
          </cell>
          <cell r="E960" t="str">
            <v>KẾ TOÁN DU LỊCH</v>
          </cell>
          <cell r="F960">
            <v>3</v>
          </cell>
        </row>
        <row r="961">
          <cell r="C961" t="str">
            <v>HRM2303</v>
          </cell>
          <cell r="D961" t="str">
            <v>Quản Trị Nhân Lực Trong Du Lịch</v>
          </cell>
          <cell r="E961" t="str">
            <v>QUẢN TRỊ NHÂN LỰC TRONG DU LỊCH</v>
          </cell>
          <cell r="F961">
            <v>3</v>
          </cell>
        </row>
        <row r="962">
          <cell r="C962" t="str">
            <v>HOS2371</v>
          </cell>
          <cell r="D962" t="str">
            <v>Giới Thiệu Nghiệp Vụ Khách Sạn</v>
          </cell>
          <cell r="E962" t="str">
            <v>GIỚI THIỆU NGHIỆP VỤ KHÁCH SẠN</v>
          </cell>
          <cell r="F962" t="str">
            <v>2+1</v>
          </cell>
        </row>
        <row r="963">
          <cell r="C963" t="str">
            <v>HOS2373</v>
          </cell>
          <cell r="D963" t="str">
            <v>An Ninh An Toàn Trong Khách Sạn</v>
          </cell>
          <cell r="E963" t="str">
            <v>AN NINH AN TOÀN TRONG KHÁCH SẠN</v>
          </cell>
          <cell r="F963">
            <v>1</v>
          </cell>
        </row>
        <row r="964">
          <cell r="C964" t="str">
            <v>HOS2361</v>
          </cell>
          <cell r="D964" t="str">
            <v>Giới Thiệu Nghiệp Vụ Nhà Hàng</v>
          </cell>
          <cell r="E964" t="str">
            <v>GIỚI THIỆU NGHIỆP VỤ NHÀ HÀNG</v>
          </cell>
          <cell r="F964" t="str">
            <v>2+1</v>
          </cell>
        </row>
        <row r="965">
          <cell r="C965" t="str">
            <v>CS2376</v>
          </cell>
          <cell r="D965" t="str">
            <v>Giới Thiệu An Toàn Thông Tin</v>
          </cell>
          <cell r="E965" t="str">
            <v>GIỚI THIỆU AN TOÀN THÔNG TIN</v>
          </cell>
          <cell r="F965" t="str">
            <v>2+1</v>
          </cell>
        </row>
        <row r="966">
          <cell r="C966" t="str">
            <v>CS2303</v>
          </cell>
          <cell r="D966" t="str">
            <v>Phân Tích &amp; Thiết Kế Hệ Thống</v>
          </cell>
          <cell r="E966" t="str">
            <v>PHÂN TÍCH &amp; THIẾT KẾ HỆ THỐNG</v>
          </cell>
          <cell r="F966" t="str">
            <v>2+1</v>
          </cell>
        </row>
        <row r="967">
          <cell r="C967" t="str">
            <v>DTE2302</v>
          </cell>
          <cell r="D967" t="str">
            <v>Kỹ Năng Xin Việc</v>
          </cell>
          <cell r="E967" t="str">
            <v>KỸ NĂNG XIN VIỆC</v>
          </cell>
          <cell r="F967">
            <v>2</v>
          </cell>
        </row>
        <row r="968">
          <cell r="C968" t="str">
            <v>CS2345</v>
          </cell>
          <cell r="D968" t="str">
            <v>Đồ Án Chuyên Ngành</v>
          </cell>
          <cell r="E968" t="str">
            <v>ĐỒ ÁN CHUYÊN NGÀNH</v>
          </cell>
          <cell r="F968">
            <v>1</v>
          </cell>
        </row>
        <row r="969">
          <cell r="C969" t="str">
            <v>ACC2302</v>
          </cell>
          <cell r="D969" t="str">
            <v>Kế Toán Tài Chính 1</v>
          </cell>
          <cell r="E969" t="str">
            <v>KẾ TOÁN TÀI CHÍNH 1</v>
          </cell>
          <cell r="F969">
            <v>2</v>
          </cell>
        </row>
        <row r="970">
          <cell r="C970" t="str">
            <v>ACC2414</v>
          </cell>
          <cell r="D970" t="str">
            <v>Kế Toán Hành Chính Sự Nghiệp</v>
          </cell>
          <cell r="E970" t="str">
            <v>KẾ TOÁN HÀNH CHÍNH SỰ NGHIỆP</v>
          </cell>
          <cell r="F970">
            <v>3</v>
          </cell>
        </row>
        <row r="971">
          <cell r="C971" t="str">
            <v>ACC2301</v>
          </cell>
          <cell r="D971" t="str">
            <v>Kế Toán Quản Trị 1</v>
          </cell>
          <cell r="E971" t="str">
            <v>KẾ TOÁN QUẢN TRỊ 1</v>
          </cell>
          <cell r="F971">
            <v>3</v>
          </cell>
        </row>
        <row r="972">
          <cell r="C972" t="str">
            <v>ACC2403</v>
          </cell>
          <cell r="D972" t="str">
            <v>Kế Toán Máy</v>
          </cell>
          <cell r="E972" t="str">
            <v>KẾ TOÁN MÁY</v>
          </cell>
          <cell r="F972">
            <v>3</v>
          </cell>
        </row>
        <row r="973">
          <cell r="C973" t="str">
            <v>FIN2301</v>
          </cell>
          <cell r="D973" t="str">
            <v>Quản Trị Tài Chính 1</v>
          </cell>
          <cell r="E973" t="str">
            <v>QUẢN TRỊ TÀI CHÍNH 1</v>
          </cell>
          <cell r="F973">
            <v>3</v>
          </cell>
        </row>
        <row r="974">
          <cell r="C974" t="str">
            <v>ACC2345</v>
          </cell>
          <cell r="D974" t="str">
            <v>Đồ Án Chuyên Ngành</v>
          </cell>
          <cell r="E974" t="str">
            <v>ĐỒ ÁN CHUYÊN NGÀNH</v>
          </cell>
          <cell r="F974">
            <v>1</v>
          </cell>
        </row>
        <row r="975">
          <cell r="C975" t="str">
            <v>TOU2364</v>
          </cell>
          <cell r="D975" t="str">
            <v>Nghiệp Vụ Hướng Dẫn Du Lịch</v>
          </cell>
          <cell r="E975" t="str">
            <v>NGHIỆP VỤ HƯỚNG DẪN DU LỊCH</v>
          </cell>
          <cell r="F975" t="str">
            <v>2+1</v>
          </cell>
        </row>
        <row r="976">
          <cell r="C976" t="str">
            <v>HOS2372</v>
          </cell>
          <cell r="D976" t="str">
            <v>Nghiệp Vụ Lễ Tân</v>
          </cell>
          <cell r="E976" t="str">
            <v>NGHIỆP VỤ LỄ TÂN</v>
          </cell>
          <cell r="F976" t="str">
            <v>1+2</v>
          </cell>
        </row>
        <row r="977">
          <cell r="C977" t="str">
            <v>HOS2374</v>
          </cell>
          <cell r="D977" t="str">
            <v>Nghiệp Vụ Buồng Phòng</v>
          </cell>
          <cell r="E977" t="str">
            <v>NGHIỆP VỤ BUỒNG PHÒNG</v>
          </cell>
          <cell r="F977" t="str">
            <v>1+2</v>
          </cell>
        </row>
        <row r="978">
          <cell r="C978" t="str">
            <v>ITD2230</v>
          </cell>
          <cell r="D978" t="str">
            <v>Trang Trí Nội Thất Khách Sạn</v>
          </cell>
          <cell r="E978" t="str">
            <v>TRANG TRÍ NỘI THẤT KHÁCH SẠN</v>
          </cell>
          <cell r="F978" t="str">
            <v>1+1</v>
          </cell>
        </row>
        <row r="979">
          <cell r="C979" t="str">
            <v>HOS2345</v>
          </cell>
          <cell r="D979" t="str">
            <v>Đồ Án Chuyên Ngành</v>
          </cell>
          <cell r="E979" t="str">
            <v>ĐỒ ÁN CHUYÊN NGÀNH</v>
          </cell>
          <cell r="F979">
            <v>1</v>
          </cell>
        </row>
        <row r="980">
          <cell r="C980" t="str">
            <v>BNK413</v>
          </cell>
          <cell r="D980" t="str">
            <v>Thẩm Định Tín Dụng</v>
          </cell>
          <cell r="E980" t="str">
            <v>THẨM ĐỊNH TÍN DỤNG</v>
          </cell>
          <cell r="F980">
            <v>2</v>
          </cell>
        </row>
        <row r="981">
          <cell r="C981" t="str">
            <v>DMS231</v>
          </cell>
          <cell r="D981" t="str">
            <v xml:space="preserve">Adobe Photoshop </v>
          </cell>
          <cell r="E981" t="str">
            <v>ADOBE PHOTOSHOP</v>
          </cell>
          <cell r="F981" t="str">
            <v>1+2</v>
          </cell>
        </row>
        <row r="982">
          <cell r="C982" t="str">
            <v>CSU-PHY102</v>
          </cell>
          <cell r="D982" t="str">
            <v>Vật Lý Đại Cương A2</v>
          </cell>
          <cell r="E982" t="str">
            <v>VẬT LÝ ĐẠI CƯƠNG A2</v>
          </cell>
        </row>
        <row r="983">
          <cell r="C983" t="str">
            <v>CMUENG402</v>
          </cell>
          <cell r="D983" t="str">
            <v>Anh Ngữ cho sinh viên CMU 8</v>
          </cell>
          <cell r="E983" t="str">
            <v>ANH NGỮ CHO SINH VIÊN CMU 8</v>
          </cell>
          <cell r="F983">
            <v>2</v>
          </cell>
        </row>
        <row r="984">
          <cell r="C984" t="str">
            <v>CS366</v>
          </cell>
          <cell r="D984" t="str">
            <v>L.A.M.P ( Linux, Apache, MySQL, PHP)</v>
          </cell>
          <cell r="E984" t="str">
            <v>L.A.M.P ( LINUX, APACHE, MYSQL, PHP)</v>
          </cell>
          <cell r="F984">
            <v>2</v>
          </cell>
        </row>
        <row r="985">
          <cell r="C985" t="str">
            <v>PSU-MGT403</v>
          </cell>
          <cell r="D985" t="str">
            <v xml:space="preserve">Quản Trị Chiến Lược </v>
          </cell>
          <cell r="E985" t="str">
            <v>QUẢN TRỊ CHIẾN LƯỢC</v>
          </cell>
          <cell r="F985">
            <v>3</v>
          </cell>
        </row>
        <row r="986">
          <cell r="C986" t="str">
            <v>PSU-FIN373</v>
          </cell>
          <cell r="D986" t="str">
            <v xml:space="preserve">Intro to Finacial Modeling </v>
          </cell>
          <cell r="E986" t="str">
            <v>INTRO TO FINACIAL MODELING</v>
          </cell>
          <cell r="F986">
            <v>3</v>
          </cell>
        </row>
        <row r="987">
          <cell r="C987" t="str">
            <v>CS466</v>
          </cell>
          <cell r="D987" t="str">
            <v xml:space="preserve">Perl &amp; Python </v>
          </cell>
          <cell r="E987" t="str">
            <v>PERL &amp; PYTHON</v>
          </cell>
          <cell r="F987">
            <v>2</v>
          </cell>
        </row>
        <row r="988">
          <cell r="C988" t="str">
            <v>ENG2101</v>
          </cell>
          <cell r="D988" t="str">
            <v>Anh Ngữ 1</v>
          </cell>
          <cell r="E988" t="str">
            <v>ANH NGỮ 1</v>
          </cell>
          <cell r="F988">
            <v>2</v>
          </cell>
        </row>
        <row r="989">
          <cell r="C989" t="str">
            <v>COM2101</v>
          </cell>
          <cell r="D989" t="str">
            <v xml:space="preserve">Nói và Trình Bày Tiếng Việt </v>
          </cell>
          <cell r="E989" t="str">
            <v>NÓI VÀ TRÌNH BÀY TIẾNG VIỆT</v>
          </cell>
          <cell r="F989">
            <v>2</v>
          </cell>
        </row>
        <row r="990">
          <cell r="C990" t="str">
            <v>CS2101</v>
          </cell>
          <cell r="D990" t="str">
            <v xml:space="preserve">Tin Học Đại Cương </v>
          </cell>
          <cell r="E990" t="str">
            <v>TIN HỌC ĐẠI CƯƠNG</v>
          </cell>
          <cell r="F990" t="str">
            <v>2+1</v>
          </cell>
        </row>
        <row r="991">
          <cell r="C991" t="str">
            <v>MTH2100</v>
          </cell>
          <cell r="D991" t="str">
            <v xml:space="preserve">Toán Cao Cấp </v>
          </cell>
          <cell r="E991" t="str">
            <v>TOÁN CAO CẤP</v>
          </cell>
          <cell r="F991" t="str">
            <v>2+1</v>
          </cell>
        </row>
        <row r="992">
          <cell r="C992" t="str">
            <v>PHI2161</v>
          </cell>
          <cell r="D992" t="str">
            <v xml:space="preserve">Triết Học &amp; Chính Trị </v>
          </cell>
          <cell r="E992" t="str">
            <v>TRIẾT HỌC &amp; CHÍNH TRỊ</v>
          </cell>
          <cell r="F992" t="str">
            <v>3+1</v>
          </cell>
        </row>
        <row r="993">
          <cell r="C993" t="str">
            <v>TOU2151</v>
          </cell>
          <cell r="D993" t="str">
            <v xml:space="preserve">Tổng Quan Du Lịch </v>
          </cell>
          <cell r="E993" t="str">
            <v>TỔNG QUAN DU LỊCH</v>
          </cell>
          <cell r="F993">
            <v>3</v>
          </cell>
        </row>
        <row r="994">
          <cell r="C994" t="str">
            <v>STA2151</v>
          </cell>
          <cell r="D994" t="str">
            <v xml:space="preserve">Lý Thuyết Xác Suất Thống Kế </v>
          </cell>
          <cell r="E994" t="str">
            <v>LÝ THUYẾT XÁC SUẤT THỐNG KẾ</v>
          </cell>
          <cell r="F994">
            <v>3</v>
          </cell>
        </row>
        <row r="995">
          <cell r="C995" t="str">
            <v>LAW2201</v>
          </cell>
          <cell r="D995" t="str">
            <v xml:space="preserve">Pháp Luật Đại Cương </v>
          </cell>
          <cell r="E995" t="str">
            <v>PHÁP LUẬT ĐẠI CƯƠNG</v>
          </cell>
          <cell r="F995">
            <v>2</v>
          </cell>
        </row>
        <row r="996">
          <cell r="C996" t="str">
            <v>CR2210</v>
          </cell>
          <cell r="D996" t="str">
            <v xml:space="preserve">Lắp ráp &amp; Bảo trì hệ thống </v>
          </cell>
          <cell r="E996" t="str">
            <v>LẮP RÁP &amp; BẢO TRÌ HỆ THỐNG</v>
          </cell>
          <cell r="F996" t="str">
            <v>2+1</v>
          </cell>
        </row>
        <row r="997">
          <cell r="C997" t="str">
            <v>ART203</v>
          </cell>
          <cell r="D997" t="str">
            <v>Typography</v>
          </cell>
          <cell r="E997" t="str">
            <v>TYPOGRAPHY</v>
          </cell>
          <cell r="F997">
            <v>1</v>
          </cell>
        </row>
        <row r="998">
          <cell r="C998" t="str">
            <v>CS348</v>
          </cell>
          <cell r="D998" t="str">
            <v xml:space="preserve">Thực Tập Tốt Nghiệp: CĐ Công nghệ thông tin </v>
          </cell>
          <cell r="E998" t="str">
            <v>THỰC TẬP TỐT NGHIỆP: CĐ CÔNG NGHỆ THÔNG TIN</v>
          </cell>
          <cell r="F998">
            <v>2</v>
          </cell>
        </row>
        <row r="999">
          <cell r="C999" t="str">
            <v>PSU-FIN272</v>
          </cell>
          <cell r="D999" t="str">
            <v>Nhập Môn Tài Chính Tiền Tệ 2</v>
          </cell>
          <cell r="E999" t="str">
            <v>NHẬP MÔN TÀI CHÍNH TIỀN TỆ 2</v>
          </cell>
          <cell r="F999">
            <v>2</v>
          </cell>
        </row>
        <row r="1000">
          <cell r="C1000" t="str">
            <v>PSU-FIN401</v>
          </cell>
          <cell r="D1000" t="str">
            <v>Các Tổ Chức Tài Chính</v>
          </cell>
          <cell r="E1000" t="str">
            <v>CÁC TỔ CHỨC TÀI CHÍNH</v>
          </cell>
          <cell r="F1000">
            <v>3</v>
          </cell>
        </row>
        <row r="1001">
          <cell r="C1001" t="str">
            <v>ARC348</v>
          </cell>
          <cell r="D1001" t="str">
            <v>Thực Tập Nhận Thức</v>
          </cell>
          <cell r="E1001" t="str">
            <v>THỰC TẬP NHẬN THỨC</v>
          </cell>
        </row>
        <row r="1002">
          <cell r="C1002" t="str">
            <v>PSU-FIN271</v>
          </cell>
          <cell r="D1002" t="str">
            <v>Nhập Môn Tài Chính Tiền Tệ 1</v>
          </cell>
          <cell r="E1002" t="str">
            <v>NHẬP MÔN TÀI CHÍNH TIỀN TỆ 1</v>
          </cell>
          <cell r="F1002">
            <v>2</v>
          </cell>
        </row>
        <row r="1003">
          <cell r="C1003" t="str">
            <v>ART202</v>
          </cell>
          <cell r="D1003" t="str">
            <v>Vẽ Mỹ Thuật 2 Dành Cho Đồ Họa</v>
          </cell>
          <cell r="E1003" t="str">
            <v>VẼ MỸ THUẬT 2 DÀNH CHO ĐỒ HỌA</v>
          </cell>
          <cell r="F1003">
            <v>2</v>
          </cell>
        </row>
        <row r="1004">
          <cell r="C1004" t="str">
            <v>ART221</v>
          </cell>
          <cell r="D1004" t="str">
            <v>Photography</v>
          </cell>
          <cell r="E1004" t="str">
            <v>PHOTOGRAPHY</v>
          </cell>
          <cell r="F1004">
            <v>2</v>
          </cell>
        </row>
        <row r="1005">
          <cell r="C1005" t="str">
            <v>EE421</v>
          </cell>
          <cell r="D1005" t="str">
            <v xml:space="preserve">Thiết Kế Mạch Số </v>
          </cell>
          <cell r="E1005" t="str">
            <v>THIẾT KẾ MẠCH SỐ</v>
          </cell>
          <cell r="F1005">
            <v>2</v>
          </cell>
        </row>
        <row r="1006">
          <cell r="C1006" t="str">
            <v>IMN324</v>
          </cell>
          <cell r="D1006" t="str">
            <v>Kiểm Soát Nhiễm Khuẩn</v>
          </cell>
          <cell r="E1006" t="str">
            <v>KIỂM SOÁT NHIỄM KHUẨN</v>
          </cell>
          <cell r="F1006" t="str">
            <v>1+1</v>
          </cell>
        </row>
        <row r="1007">
          <cell r="C1007" t="str">
            <v>EE450</v>
          </cell>
          <cell r="D1007" t="str">
            <v>Viễn Thông Không Dây</v>
          </cell>
          <cell r="E1007" t="str">
            <v>VIỄN THÔNG KHÔNG DÂY</v>
          </cell>
        </row>
        <row r="1008">
          <cell r="C1008" t="str">
            <v>PHY142</v>
          </cell>
          <cell r="D1008" t="str">
            <v>Vật Lý Đại Cương cho Y-Dược</v>
          </cell>
          <cell r="E1008" t="str">
            <v>VẬT LÝ ĐẠI CƯƠNG CHO Y-DƯỢC</v>
          </cell>
          <cell r="F1008" t="str">
            <v>3+1</v>
          </cell>
        </row>
        <row r="1009">
          <cell r="C1009" t="str">
            <v>CSU-MEC201</v>
          </cell>
          <cell r="D1009" t="str">
            <v>Cơ Lý Thuyết 1</v>
          </cell>
          <cell r="E1009" t="str">
            <v>CƠ LÝ THUYẾT 1</v>
          </cell>
          <cell r="F1009">
            <v>3</v>
          </cell>
        </row>
        <row r="1010">
          <cell r="C1010" t="str">
            <v>PSU-HOS371</v>
          </cell>
          <cell r="D1010" t="str">
            <v>Giới Thiệu Nghiệp Vụ Khách Sạn</v>
          </cell>
          <cell r="E1010" t="str">
            <v>GIỚI THIỆU NGHIỆP VỤ KHÁCH SẠN</v>
          </cell>
        </row>
        <row r="1011">
          <cell r="C1011" t="str">
            <v>BNK405</v>
          </cell>
          <cell r="D1011" t="str">
            <v>Nghiệp vụ Bảo Hiểm</v>
          </cell>
          <cell r="E1011" t="str">
            <v>NGHIỆP VỤ BẢO HIỂM</v>
          </cell>
          <cell r="F1011">
            <v>2</v>
          </cell>
        </row>
        <row r="1012">
          <cell r="C1012" t="str">
            <v>EVR353</v>
          </cell>
          <cell r="D1012" t="str">
            <v>Sức Khỏe &amp; Môi Trường trong Y Tế</v>
          </cell>
          <cell r="E1012" t="str">
            <v>SỨC KHỎE &amp; MÔI TRƯỜNG TRONG Y TẾ</v>
          </cell>
          <cell r="F1012">
            <v>2</v>
          </cell>
        </row>
        <row r="1013">
          <cell r="C1013" t="str">
            <v>CSU-EE341</v>
          </cell>
          <cell r="D1013" t="str">
            <v>Kỹ Thuật Điện Cho Xây Dựng</v>
          </cell>
          <cell r="E1013" t="str">
            <v>KỸ THUẬT ĐIỆN CHO XÂY DỰNG</v>
          </cell>
          <cell r="F1013">
            <v>3</v>
          </cell>
        </row>
        <row r="1014">
          <cell r="C1014" t="str">
            <v>CR346</v>
          </cell>
          <cell r="D1014" t="str">
            <v>Đồ Án Chuyên Ngành : Điện Tử Cao đẳng</v>
          </cell>
          <cell r="E1014" t="str">
            <v>ĐỒ ÁN CHUYÊN NGÀNH : ĐIỆN TỬ CAO ĐẲNG</v>
          </cell>
        </row>
        <row r="1015">
          <cell r="C1015" t="str">
            <v>CSU-HYD201</v>
          </cell>
          <cell r="D1015" t="str">
            <v>Thuỷ Lực CSU</v>
          </cell>
          <cell r="E1015" t="str">
            <v>THUỶ LỰC CSU</v>
          </cell>
          <cell r="F1015" t="str">
            <v>2+1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docle"/>
    </defined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dot 1"/>
      <sheetName val="QTKD"/>
      <sheetName val="KTDN"/>
      <sheetName val="Sheet1"/>
    </sheetNames>
    <sheetDataSet>
      <sheetData sheetId="0"/>
      <sheetData sheetId="1">
        <row r="6">
          <cell r="B6">
            <v>2227212001</v>
          </cell>
          <cell r="C6" t="str">
            <v>Phan Trần</v>
          </cell>
          <cell r="D6" t="str">
            <v>Anh</v>
          </cell>
          <cell r="E6">
            <v>33258</v>
          </cell>
          <cell r="M6">
            <v>3446</v>
          </cell>
          <cell r="P6" t="str">
            <v>X</v>
          </cell>
          <cell r="Q6" t="str">
            <v>X</v>
          </cell>
          <cell r="R6" t="str">
            <v>X</v>
          </cell>
          <cell r="S6" t="str">
            <v>X</v>
          </cell>
          <cell r="T6">
            <v>11</v>
          </cell>
          <cell r="U6">
            <v>3850000</v>
          </cell>
          <cell r="V6">
            <v>31134</v>
          </cell>
          <cell r="X6">
            <v>42835</v>
          </cell>
          <cell r="Y6" t="str">
            <v>X</v>
          </cell>
          <cell r="Z6" t="str">
            <v>X</v>
          </cell>
          <cell r="AA6" t="str">
            <v>X</v>
          </cell>
          <cell r="AB6" t="str">
            <v>X</v>
          </cell>
          <cell r="AC6">
            <v>10</v>
          </cell>
          <cell r="AH6" t="str">
            <v>X</v>
          </cell>
          <cell r="AI6" t="str">
            <v>X</v>
          </cell>
          <cell r="AJ6" t="str">
            <v>X</v>
          </cell>
          <cell r="AK6" t="str">
            <v>X</v>
          </cell>
          <cell r="AL6">
            <v>10</v>
          </cell>
          <cell r="AQ6" t="str">
            <v>X</v>
          </cell>
          <cell r="AR6" t="str">
            <v>X</v>
          </cell>
          <cell r="AS6" t="str">
            <v>X</v>
          </cell>
          <cell r="AT6" t="str">
            <v>X</v>
          </cell>
          <cell r="AU6">
            <v>11</v>
          </cell>
        </row>
        <row r="7">
          <cell r="B7">
            <v>2226212002</v>
          </cell>
          <cell r="C7" t="str">
            <v>Tôn Nữ Nhật</v>
          </cell>
          <cell r="D7" t="str">
            <v>Anh</v>
          </cell>
          <cell r="E7">
            <v>35261</v>
          </cell>
          <cell r="M7">
            <v>3423</v>
          </cell>
          <cell r="P7" t="str">
            <v>X</v>
          </cell>
          <cell r="Q7" t="str">
            <v>X</v>
          </cell>
          <cell r="R7" t="str">
            <v>X</v>
          </cell>
          <cell r="S7" t="str">
            <v>X</v>
          </cell>
          <cell r="T7">
            <v>11</v>
          </cell>
          <cell r="U7">
            <v>3850000</v>
          </cell>
          <cell r="V7">
            <v>15735</v>
          </cell>
          <cell r="X7" t="str">
            <v>22/2/2017</v>
          </cell>
          <cell r="Y7" t="str">
            <v>X</v>
          </cell>
          <cell r="Z7" t="str">
            <v>X</v>
          </cell>
          <cell r="AA7" t="str">
            <v>X</v>
          </cell>
          <cell r="AB7" t="str">
            <v>X</v>
          </cell>
          <cell r="AC7">
            <v>10</v>
          </cell>
          <cell r="AD7">
            <v>3500000</v>
          </cell>
          <cell r="AE7">
            <v>38968</v>
          </cell>
          <cell r="AG7">
            <v>42895</v>
          </cell>
          <cell r="AH7" t="str">
            <v>X</v>
          </cell>
          <cell r="AI7" t="str">
            <v>X</v>
          </cell>
          <cell r="AJ7" t="str">
            <v>X</v>
          </cell>
          <cell r="AK7" t="str">
            <v>X</v>
          </cell>
          <cell r="AL7">
            <v>10</v>
          </cell>
          <cell r="AM7">
            <v>3500000</v>
          </cell>
          <cell r="AN7">
            <v>71125</v>
          </cell>
          <cell r="AO7" t="str">
            <v>DT/16P</v>
          </cell>
          <cell r="AP7">
            <v>43006</v>
          </cell>
          <cell r="AQ7" t="str">
            <v>X</v>
          </cell>
          <cell r="AR7" t="str">
            <v>X</v>
          </cell>
          <cell r="AS7" t="str">
            <v>X</v>
          </cell>
          <cell r="AT7" t="str">
            <v>X</v>
          </cell>
          <cell r="AU7">
            <v>11</v>
          </cell>
          <cell r="AV7">
            <v>3850000</v>
          </cell>
        </row>
        <row r="8">
          <cell r="B8">
            <v>2226212003</v>
          </cell>
          <cell r="C8" t="str">
            <v>Nguyễn Thị Minh</v>
          </cell>
          <cell r="D8" t="str">
            <v>Châu</v>
          </cell>
          <cell r="E8">
            <v>30604</v>
          </cell>
          <cell r="M8">
            <v>3854</v>
          </cell>
          <cell r="P8" t="str">
            <v>X</v>
          </cell>
          <cell r="Q8" t="str">
            <v>X</v>
          </cell>
          <cell r="R8" t="str">
            <v>X</v>
          </cell>
          <cell r="S8" t="str">
            <v>X</v>
          </cell>
          <cell r="T8">
            <v>11</v>
          </cell>
          <cell r="U8">
            <v>3850000</v>
          </cell>
          <cell r="V8">
            <v>31624</v>
          </cell>
          <cell r="X8">
            <v>42839</v>
          </cell>
          <cell r="Y8" t="str">
            <v>X</v>
          </cell>
          <cell r="Z8" t="str">
            <v>X</v>
          </cell>
          <cell r="AA8" t="str">
            <v>X</v>
          </cell>
          <cell r="AB8" t="str">
            <v>X</v>
          </cell>
          <cell r="AC8">
            <v>10</v>
          </cell>
          <cell r="AD8">
            <v>3500000</v>
          </cell>
          <cell r="AE8">
            <v>41869</v>
          </cell>
          <cell r="AG8">
            <v>42913</v>
          </cell>
          <cell r="AH8" t="str">
            <v>X</v>
          </cell>
          <cell r="AI8" t="str">
            <v>X</v>
          </cell>
          <cell r="AJ8" t="str">
            <v>X</v>
          </cell>
          <cell r="AK8" t="str">
            <v>X</v>
          </cell>
          <cell r="AL8">
            <v>10</v>
          </cell>
          <cell r="AM8">
            <v>3500000</v>
          </cell>
          <cell r="AN8">
            <v>71128</v>
          </cell>
          <cell r="AO8" t="str">
            <v>DT/16P</v>
          </cell>
          <cell r="AP8">
            <v>43006</v>
          </cell>
          <cell r="AQ8" t="str">
            <v>X</v>
          </cell>
          <cell r="AR8" t="str">
            <v>X</v>
          </cell>
          <cell r="AS8" t="str">
            <v>X</v>
          </cell>
          <cell r="AT8" t="str">
            <v>X</v>
          </cell>
          <cell r="AU8">
            <v>11</v>
          </cell>
          <cell r="AV8">
            <v>3850000</v>
          </cell>
        </row>
        <row r="9">
          <cell r="B9">
            <v>2227212004</v>
          </cell>
          <cell r="C9" t="str">
            <v>Nguyễn Lê Trung</v>
          </cell>
          <cell r="D9" t="str">
            <v>Dũng</v>
          </cell>
          <cell r="E9">
            <v>34972</v>
          </cell>
          <cell r="M9">
            <v>7488</v>
          </cell>
          <cell r="P9" t="str">
            <v>X</v>
          </cell>
          <cell r="Q9" t="str">
            <v>X</v>
          </cell>
          <cell r="R9" t="str">
            <v>X</v>
          </cell>
          <cell r="S9" t="str">
            <v>X</v>
          </cell>
          <cell r="T9">
            <v>11</v>
          </cell>
          <cell r="U9">
            <v>3850000</v>
          </cell>
          <cell r="V9">
            <v>30551</v>
          </cell>
          <cell r="X9">
            <v>42832</v>
          </cell>
          <cell r="Y9" t="str">
            <v>X</v>
          </cell>
          <cell r="Z9" t="str">
            <v>X</v>
          </cell>
          <cell r="AA9" t="str">
            <v>X</v>
          </cell>
          <cell r="AB9" t="str">
            <v>X</v>
          </cell>
          <cell r="AC9">
            <v>10</v>
          </cell>
          <cell r="AD9">
            <v>3500000</v>
          </cell>
          <cell r="AE9">
            <v>39307</v>
          </cell>
          <cell r="AG9">
            <v>42898</v>
          </cell>
          <cell r="AH9" t="str">
            <v>X</v>
          </cell>
          <cell r="AI9" t="str">
            <v>X</v>
          </cell>
          <cell r="AJ9" t="str">
            <v>X</v>
          </cell>
          <cell r="AK9" t="str">
            <v>X</v>
          </cell>
          <cell r="AL9">
            <v>10</v>
          </cell>
          <cell r="AM9">
            <v>3500000</v>
          </cell>
          <cell r="AN9">
            <v>73526</v>
          </cell>
          <cell r="AO9" t="str">
            <v>DT/16P</v>
          </cell>
          <cell r="AP9">
            <v>43008</v>
          </cell>
          <cell r="AQ9" t="str">
            <v>X</v>
          </cell>
          <cell r="AR9" t="str">
            <v>X</v>
          </cell>
          <cell r="AS9" t="str">
            <v>X</v>
          </cell>
          <cell r="AT9" t="str">
            <v>X</v>
          </cell>
          <cell r="AU9">
            <v>11</v>
          </cell>
        </row>
        <row r="10">
          <cell r="B10">
            <v>2227212005</v>
          </cell>
          <cell r="C10" t="str">
            <v>Đỗ Văn Anh</v>
          </cell>
          <cell r="D10" t="str">
            <v>Duy</v>
          </cell>
          <cell r="E10">
            <v>33510</v>
          </cell>
          <cell r="M10">
            <v>3445</v>
          </cell>
          <cell r="P10" t="str">
            <v>X</v>
          </cell>
          <cell r="Q10" t="str">
            <v>X</v>
          </cell>
          <cell r="R10" t="str">
            <v>X</v>
          </cell>
          <cell r="S10" t="str">
            <v>X</v>
          </cell>
          <cell r="T10">
            <v>11</v>
          </cell>
          <cell r="U10">
            <v>3850000</v>
          </cell>
          <cell r="V10">
            <v>12046</v>
          </cell>
          <cell r="X10" t="str">
            <v>11/2/2017</v>
          </cell>
          <cell r="Y10" t="str">
            <v>X</v>
          </cell>
          <cell r="Z10" t="str">
            <v>X</v>
          </cell>
          <cell r="AA10" t="str">
            <v>X</v>
          </cell>
          <cell r="AB10" t="str">
            <v>X</v>
          </cell>
          <cell r="AC10">
            <v>10</v>
          </cell>
          <cell r="AD10">
            <v>3500000</v>
          </cell>
          <cell r="AE10">
            <v>40032</v>
          </cell>
          <cell r="AG10">
            <v>42903</v>
          </cell>
          <cell r="AH10" t="str">
            <v>X</v>
          </cell>
          <cell r="AI10" t="str">
            <v>X</v>
          </cell>
          <cell r="AJ10" t="str">
            <v>X</v>
          </cell>
          <cell r="AK10" t="str">
            <v>X</v>
          </cell>
          <cell r="AL10">
            <v>10</v>
          </cell>
          <cell r="AM10">
            <v>3500000</v>
          </cell>
          <cell r="AN10">
            <v>70087</v>
          </cell>
          <cell r="AO10" t="str">
            <v>DT/16P</v>
          </cell>
          <cell r="AP10">
            <v>43004</v>
          </cell>
          <cell r="AQ10" t="str">
            <v>X</v>
          </cell>
          <cell r="AR10" t="str">
            <v>X</v>
          </cell>
          <cell r="AS10" t="str">
            <v>X</v>
          </cell>
          <cell r="AT10" t="str">
            <v>X</v>
          </cell>
          <cell r="AU10">
            <v>11</v>
          </cell>
          <cell r="AV10">
            <v>3850000</v>
          </cell>
        </row>
        <row r="11">
          <cell r="B11">
            <v>2126212547</v>
          </cell>
          <cell r="C11" t="str">
            <v>Trần Thị thùy</v>
          </cell>
          <cell r="D11" t="str">
            <v>Dương</v>
          </cell>
          <cell r="E11">
            <v>34878</v>
          </cell>
          <cell r="F11" t="str">
            <v>Nam Định</v>
          </cell>
          <cell r="G11" t="str">
            <v>Nữ</v>
          </cell>
          <cell r="AH11" t="str">
            <v>X</v>
          </cell>
          <cell r="AJ11" t="str">
            <v>X</v>
          </cell>
          <cell r="AK11" t="str">
            <v>X</v>
          </cell>
          <cell r="AL11">
            <v>8</v>
          </cell>
          <cell r="AM11">
            <v>2800000</v>
          </cell>
          <cell r="AN11">
            <v>65392</v>
          </cell>
          <cell r="AO11" t="str">
            <v>DT/16P</v>
          </cell>
          <cell r="AP11">
            <v>42990</v>
          </cell>
          <cell r="AQ11" t="str">
            <v>X</v>
          </cell>
          <cell r="AR11" t="str">
            <v>X</v>
          </cell>
          <cell r="AT11" t="str">
            <v>X</v>
          </cell>
          <cell r="AU11">
            <v>8</v>
          </cell>
        </row>
        <row r="12">
          <cell r="B12">
            <v>2227212006</v>
          </cell>
          <cell r="C12" t="str">
            <v>Hoàng Hải</v>
          </cell>
          <cell r="D12" t="str">
            <v>Hà</v>
          </cell>
          <cell r="E12">
            <v>33217</v>
          </cell>
          <cell r="M12">
            <v>3421</v>
          </cell>
          <cell r="P12" t="str">
            <v>X</v>
          </cell>
          <cell r="Q12" t="str">
            <v>X</v>
          </cell>
          <cell r="R12" t="str">
            <v>X</v>
          </cell>
          <cell r="S12" t="str">
            <v>X</v>
          </cell>
          <cell r="T12">
            <v>11</v>
          </cell>
          <cell r="U12">
            <v>3850000</v>
          </cell>
          <cell r="V12">
            <v>30635</v>
          </cell>
          <cell r="X12">
            <v>42835</v>
          </cell>
          <cell r="Y12" t="str">
            <v>X</v>
          </cell>
          <cell r="Z12" t="str">
            <v>X</v>
          </cell>
          <cell r="AA12" t="str">
            <v>X</v>
          </cell>
          <cell r="AB12" t="str">
            <v>X</v>
          </cell>
          <cell r="AC12">
            <v>10</v>
          </cell>
          <cell r="AD12">
            <v>3500000</v>
          </cell>
          <cell r="AE12">
            <v>42289</v>
          </cell>
          <cell r="AG12">
            <v>42915</v>
          </cell>
          <cell r="AH12" t="str">
            <v>X</v>
          </cell>
          <cell r="AI12" t="str">
            <v>X</v>
          </cell>
          <cell r="AJ12" t="str">
            <v>X</v>
          </cell>
          <cell r="AK12" t="str">
            <v>X</v>
          </cell>
          <cell r="AL12">
            <v>10</v>
          </cell>
          <cell r="AM12">
            <v>3500000</v>
          </cell>
          <cell r="AN12">
            <v>72112</v>
          </cell>
          <cell r="AO12" t="str">
            <v>DT/16P</v>
          </cell>
          <cell r="AP12">
            <v>43007</v>
          </cell>
          <cell r="AQ12" t="str">
            <v>X</v>
          </cell>
          <cell r="AR12" t="str">
            <v>X</v>
          </cell>
          <cell r="AS12" t="str">
            <v>X</v>
          </cell>
          <cell r="AT12" t="str">
            <v>X</v>
          </cell>
          <cell r="AU12">
            <v>11</v>
          </cell>
        </row>
        <row r="13">
          <cell r="B13">
            <v>2226212007</v>
          </cell>
          <cell r="C13" t="str">
            <v>Hoàng Nguyễn Thu</v>
          </cell>
          <cell r="D13" t="str">
            <v>Hà</v>
          </cell>
          <cell r="E13">
            <v>31179</v>
          </cell>
          <cell r="M13">
            <v>3434</v>
          </cell>
          <cell r="P13" t="str">
            <v>X</v>
          </cell>
          <cell r="Q13" t="str">
            <v>X</v>
          </cell>
          <cell r="R13" t="str">
            <v>X</v>
          </cell>
          <cell r="S13" t="str">
            <v>X</v>
          </cell>
          <cell r="T13">
            <v>11</v>
          </cell>
          <cell r="U13">
            <v>3850000</v>
          </cell>
          <cell r="V13">
            <v>31369</v>
          </cell>
          <cell r="X13">
            <v>42836</v>
          </cell>
          <cell r="Y13" t="str">
            <v>X</v>
          </cell>
          <cell r="Z13" t="str">
            <v>X</v>
          </cell>
          <cell r="AA13" t="str">
            <v>X</v>
          </cell>
          <cell r="AB13" t="str">
            <v>X</v>
          </cell>
          <cell r="AC13">
            <v>10</v>
          </cell>
          <cell r="AD13">
            <v>3500000</v>
          </cell>
          <cell r="AE13">
            <v>42271</v>
          </cell>
          <cell r="AG13">
            <v>42914</v>
          </cell>
          <cell r="AH13" t="str">
            <v>X</v>
          </cell>
          <cell r="AI13" t="str">
            <v>X</v>
          </cell>
          <cell r="AJ13" t="str">
            <v>X</v>
          </cell>
          <cell r="AK13" t="str">
            <v>X</v>
          </cell>
          <cell r="AL13">
            <v>10</v>
          </cell>
          <cell r="AM13">
            <v>3500000</v>
          </cell>
          <cell r="AN13">
            <v>73829</v>
          </cell>
          <cell r="AO13" t="str">
            <v>DT/16P</v>
          </cell>
          <cell r="AP13">
            <v>43010</v>
          </cell>
          <cell r="AQ13" t="str">
            <v>X</v>
          </cell>
          <cell r="AR13" t="str">
            <v>X</v>
          </cell>
          <cell r="AS13" t="str">
            <v>X</v>
          </cell>
          <cell r="AT13" t="str">
            <v>X</v>
          </cell>
          <cell r="AU13">
            <v>11</v>
          </cell>
          <cell r="AV13">
            <v>3850000</v>
          </cell>
        </row>
        <row r="14">
          <cell r="B14">
            <v>2227212008</v>
          </cell>
          <cell r="C14" t="str">
            <v>Nguyễn Nam</v>
          </cell>
          <cell r="D14" t="str">
            <v>Hà</v>
          </cell>
          <cell r="E14">
            <v>27642</v>
          </cell>
          <cell r="M14">
            <v>3402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>
            <v>11</v>
          </cell>
          <cell r="U14">
            <v>3850000</v>
          </cell>
          <cell r="V14">
            <v>17881</v>
          </cell>
          <cell r="X14">
            <v>42794</v>
          </cell>
          <cell r="Y14" t="str">
            <v>X</v>
          </cell>
          <cell r="Z14" t="str">
            <v>X</v>
          </cell>
          <cell r="AA14" t="str">
            <v>X</v>
          </cell>
          <cell r="AB14" t="str">
            <v>X</v>
          </cell>
          <cell r="AC14">
            <v>10</v>
          </cell>
          <cell r="AD14">
            <v>3500000</v>
          </cell>
          <cell r="AE14">
            <v>41282</v>
          </cell>
          <cell r="AG14">
            <v>42909</v>
          </cell>
          <cell r="AH14" t="str">
            <v>X</v>
          </cell>
          <cell r="AI14" t="str">
            <v>X</v>
          </cell>
          <cell r="AJ14" t="str">
            <v>X</v>
          </cell>
          <cell r="AK14" t="str">
            <v>X</v>
          </cell>
          <cell r="AL14">
            <v>10</v>
          </cell>
          <cell r="AM14">
            <v>3500000</v>
          </cell>
          <cell r="AN14">
            <v>71114</v>
          </cell>
          <cell r="AO14" t="str">
            <v>DT/16P</v>
          </cell>
          <cell r="AP14">
            <v>43005</v>
          </cell>
          <cell r="AQ14" t="str">
            <v>X</v>
          </cell>
          <cell r="AR14" t="str">
            <v>X</v>
          </cell>
          <cell r="AS14" t="str">
            <v>X</v>
          </cell>
          <cell r="AT14" t="str">
            <v>X</v>
          </cell>
          <cell r="AU14">
            <v>11</v>
          </cell>
          <cell r="AV14">
            <v>3850000</v>
          </cell>
        </row>
        <row r="15">
          <cell r="B15">
            <v>2126212549</v>
          </cell>
          <cell r="C15" t="str">
            <v>Võ Trương Ngọc</v>
          </cell>
          <cell r="D15" t="str">
            <v>Hân</v>
          </cell>
          <cell r="E15">
            <v>35042</v>
          </cell>
          <cell r="F15" t="str">
            <v>Quảng Nam</v>
          </cell>
          <cell r="G15" t="str">
            <v>Nữ</v>
          </cell>
          <cell r="AH15" t="str">
            <v>X</v>
          </cell>
          <cell r="AJ15" t="str">
            <v>X</v>
          </cell>
          <cell r="AK15" t="str">
            <v>X</v>
          </cell>
          <cell r="AL15">
            <v>8</v>
          </cell>
          <cell r="AM15">
            <v>2800000</v>
          </cell>
          <cell r="AN15">
            <v>61923</v>
          </cell>
          <cell r="AO15" t="str">
            <v>DT/16P</v>
          </cell>
          <cell r="AP15">
            <v>42970</v>
          </cell>
          <cell r="AQ15" t="str">
            <v>X</v>
          </cell>
          <cell r="AR15" t="str">
            <v>X</v>
          </cell>
          <cell r="AT15" t="str">
            <v>X</v>
          </cell>
          <cell r="AU15">
            <v>8</v>
          </cell>
          <cell r="AV15">
            <v>2800000</v>
          </cell>
        </row>
        <row r="16">
          <cell r="B16">
            <v>2227212009</v>
          </cell>
          <cell r="C16" t="str">
            <v>Nguyễn Văn</v>
          </cell>
          <cell r="D16" t="str">
            <v>Hùng</v>
          </cell>
          <cell r="E16">
            <v>29206</v>
          </cell>
          <cell r="M16">
            <v>3875</v>
          </cell>
          <cell r="P16" t="str">
            <v>X</v>
          </cell>
          <cell r="Q16" t="str">
            <v>X</v>
          </cell>
          <cell r="R16" t="str">
            <v>X</v>
          </cell>
          <cell r="S16" t="str">
            <v>X</v>
          </cell>
          <cell r="T16">
            <v>11</v>
          </cell>
          <cell r="U16">
            <v>3850000</v>
          </cell>
          <cell r="V16">
            <v>29058</v>
          </cell>
          <cell r="X16">
            <v>42825</v>
          </cell>
          <cell r="Y16" t="str">
            <v>X</v>
          </cell>
          <cell r="Z16" t="str">
            <v>X</v>
          </cell>
          <cell r="AA16" t="str">
            <v>X</v>
          </cell>
          <cell r="AB16" t="str">
            <v>X</v>
          </cell>
          <cell r="AC16">
            <v>10</v>
          </cell>
          <cell r="AD16">
            <v>3500000</v>
          </cell>
          <cell r="AE16">
            <v>42766</v>
          </cell>
          <cell r="AG16">
            <v>42916</v>
          </cell>
          <cell r="AH16" t="str">
            <v>X</v>
          </cell>
          <cell r="AI16" t="str">
            <v>X</v>
          </cell>
          <cell r="AJ16" t="str">
            <v>X</v>
          </cell>
          <cell r="AK16" t="str">
            <v>X</v>
          </cell>
          <cell r="AL16">
            <v>10</v>
          </cell>
          <cell r="AM16">
            <v>3500000</v>
          </cell>
          <cell r="AN16">
            <v>74352</v>
          </cell>
          <cell r="AO16" t="str">
            <v>DT/16P</v>
          </cell>
          <cell r="AP16">
            <v>43010</v>
          </cell>
          <cell r="AQ16" t="str">
            <v>X</v>
          </cell>
          <cell r="AR16" t="str">
            <v>X</v>
          </cell>
          <cell r="AS16" t="str">
            <v>X</v>
          </cell>
          <cell r="AT16" t="str">
            <v>X</v>
          </cell>
          <cell r="AU16">
            <v>11</v>
          </cell>
          <cell r="AV16">
            <v>3850000</v>
          </cell>
        </row>
        <row r="17">
          <cell r="B17">
            <v>2227212010</v>
          </cell>
          <cell r="C17" t="str">
            <v>Lê Hồng</v>
          </cell>
          <cell r="D17" t="str">
            <v>Huy</v>
          </cell>
          <cell r="E17">
            <v>31722</v>
          </cell>
          <cell r="M17">
            <v>3444</v>
          </cell>
          <cell r="P17" t="str">
            <v>X</v>
          </cell>
          <cell r="Q17" t="str">
            <v>X</v>
          </cell>
          <cell r="R17" t="str">
            <v>X</v>
          </cell>
          <cell r="S17" t="str">
            <v>X</v>
          </cell>
          <cell r="T17">
            <v>11</v>
          </cell>
          <cell r="U17">
            <v>3850000</v>
          </cell>
          <cell r="V17">
            <v>26585</v>
          </cell>
          <cell r="X17">
            <v>42808</v>
          </cell>
          <cell r="Y17" t="str">
            <v>X</v>
          </cell>
          <cell r="Z17" t="str">
            <v>X</v>
          </cell>
          <cell r="AA17" t="str">
            <v>X</v>
          </cell>
          <cell r="AB17" t="str">
            <v>X</v>
          </cell>
          <cell r="AC17">
            <v>10</v>
          </cell>
          <cell r="AD17">
            <v>3500000</v>
          </cell>
          <cell r="AE17">
            <v>41851</v>
          </cell>
          <cell r="AG17">
            <v>42913</v>
          </cell>
          <cell r="AH17" t="str">
            <v>X</v>
          </cell>
          <cell r="AI17" t="str">
            <v>X</v>
          </cell>
          <cell r="AJ17" t="str">
            <v>X</v>
          </cell>
          <cell r="AK17" t="str">
            <v>X</v>
          </cell>
          <cell r="AL17">
            <v>10</v>
          </cell>
          <cell r="AM17">
            <v>3500000</v>
          </cell>
          <cell r="AN17">
            <v>73049</v>
          </cell>
          <cell r="AO17" t="str">
            <v>DT/16P</v>
          </cell>
          <cell r="AP17">
            <v>43008</v>
          </cell>
          <cell r="AQ17" t="str">
            <v>X</v>
          </cell>
          <cell r="AR17" t="str">
            <v>X</v>
          </cell>
          <cell r="AS17" t="str">
            <v>X</v>
          </cell>
          <cell r="AT17" t="str">
            <v>X</v>
          </cell>
          <cell r="AU17">
            <v>11</v>
          </cell>
          <cell r="AV17">
            <v>3850000</v>
          </cell>
        </row>
        <row r="18">
          <cell r="B18">
            <v>2227212012</v>
          </cell>
          <cell r="C18" t="str">
            <v>Trần Thiện</v>
          </cell>
          <cell r="D18" t="str">
            <v>Khiêm</v>
          </cell>
          <cell r="E18">
            <v>33498</v>
          </cell>
          <cell r="M18">
            <v>3418</v>
          </cell>
          <cell r="P18" t="str">
            <v>X</v>
          </cell>
          <cell r="Q18" t="str">
            <v>X</v>
          </cell>
          <cell r="R18" t="str">
            <v>X</v>
          </cell>
          <cell r="S18" t="str">
            <v>X</v>
          </cell>
          <cell r="T18">
            <v>11</v>
          </cell>
          <cell r="U18">
            <v>3850000</v>
          </cell>
          <cell r="V18">
            <v>31108</v>
          </cell>
          <cell r="X18">
            <v>42835</v>
          </cell>
          <cell r="Y18" t="str">
            <v>X</v>
          </cell>
          <cell r="Z18" t="str">
            <v>X</v>
          </cell>
          <cell r="AA18" t="str">
            <v>X</v>
          </cell>
          <cell r="AB18" t="str">
            <v>X</v>
          </cell>
          <cell r="AC18">
            <v>10</v>
          </cell>
          <cell r="AD18">
            <v>3500000</v>
          </cell>
          <cell r="AE18">
            <v>41877</v>
          </cell>
          <cell r="AG18">
            <v>42913</v>
          </cell>
          <cell r="AH18" t="str">
            <v>X</v>
          </cell>
          <cell r="AI18" t="str">
            <v>X</v>
          </cell>
          <cell r="AJ18" t="str">
            <v>X</v>
          </cell>
          <cell r="AK18" t="str">
            <v>X</v>
          </cell>
          <cell r="AL18">
            <v>10</v>
          </cell>
          <cell r="AM18">
            <v>3500000</v>
          </cell>
          <cell r="AN18">
            <v>71105</v>
          </cell>
          <cell r="AO18" t="str">
            <v>DT/16P</v>
          </cell>
          <cell r="AP18">
            <v>43005</v>
          </cell>
          <cell r="AQ18" t="str">
            <v>X</v>
          </cell>
          <cell r="AR18" t="str">
            <v>X</v>
          </cell>
          <cell r="AS18" t="str">
            <v>X</v>
          </cell>
          <cell r="AT18" t="str">
            <v>X</v>
          </cell>
          <cell r="AU18">
            <v>11</v>
          </cell>
          <cell r="AV18">
            <v>3850000</v>
          </cell>
        </row>
        <row r="19">
          <cell r="B19">
            <v>2226212013</v>
          </cell>
          <cell r="C19" t="str">
            <v>Nguyễn Hoàng</v>
          </cell>
          <cell r="D19" t="str">
            <v>Linh</v>
          </cell>
          <cell r="E19">
            <v>34974</v>
          </cell>
          <cell r="M19">
            <v>7485</v>
          </cell>
          <cell r="P19" t="str">
            <v>X</v>
          </cell>
          <cell r="Q19" t="str">
            <v>X</v>
          </cell>
          <cell r="R19" t="str">
            <v>X</v>
          </cell>
          <cell r="S19" t="str">
            <v>X</v>
          </cell>
          <cell r="T19">
            <v>11</v>
          </cell>
          <cell r="U19">
            <v>3850000</v>
          </cell>
          <cell r="V19">
            <v>28627</v>
          </cell>
          <cell r="X19">
            <v>42823</v>
          </cell>
          <cell r="Y19" t="str">
            <v>X</v>
          </cell>
          <cell r="Z19" t="str">
            <v>X</v>
          </cell>
          <cell r="AA19" t="str">
            <v>X</v>
          </cell>
          <cell r="AB19" t="str">
            <v>X</v>
          </cell>
          <cell r="AC19">
            <v>10</v>
          </cell>
          <cell r="AD19">
            <v>3500000</v>
          </cell>
          <cell r="AE19">
            <v>40846</v>
          </cell>
          <cell r="AG19">
            <v>42906</v>
          </cell>
          <cell r="AH19" t="str">
            <v>X</v>
          </cell>
          <cell r="AI19" t="str">
            <v>X</v>
          </cell>
          <cell r="AJ19" t="str">
            <v>X</v>
          </cell>
          <cell r="AK19" t="str">
            <v>X</v>
          </cell>
          <cell r="AL19">
            <v>10</v>
          </cell>
          <cell r="AM19">
            <v>3500000</v>
          </cell>
          <cell r="AN19">
            <v>71107</v>
          </cell>
          <cell r="AO19" t="str">
            <v>DT/16P</v>
          </cell>
          <cell r="AP19">
            <v>43005</v>
          </cell>
          <cell r="AQ19" t="str">
            <v>X</v>
          </cell>
          <cell r="AR19" t="str">
            <v>X</v>
          </cell>
          <cell r="AS19" t="str">
            <v>X</v>
          </cell>
          <cell r="AT19" t="str">
            <v>X</v>
          </cell>
          <cell r="AU19">
            <v>11</v>
          </cell>
          <cell r="AV19">
            <v>3850000</v>
          </cell>
        </row>
        <row r="20">
          <cell r="B20">
            <v>2227212014</v>
          </cell>
          <cell r="C20" t="str">
            <v>Phan Văn</v>
          </cell>
          <cell r="D20" t="str">
            <v>Lộc</v>
          </cell>
          <cell r="E20">
            <v>32518</v>
          </cell>
          <cell r="M20">
            <v>3448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>
            <v>11</v>
          </cell>
          <cell r="U20">
            <v>3850000</v>
          </cell>
          <cell r="V20">
            <v>30551</v>
          </cell>
          <cell r="X20">
            <v>42832</v>
          </cell>
          <cell r="Y20" t="str">
            <v>X</v>
          </cell>
          <cell r="Z20" t="str">
            <v>X</v>
          </cell>
          <cell r="AA20" t="str">
            <v>X</v>
          </cell>
          <cell r="AB20" t="str">
            <v>X</v>
          </cell>
          <cell r="AC20">
            <v>10</v>
          </cell>
          <cell r="AD20">
            <v>3500000</v>
          </cell>
          <cell r="AE20">
            <v>41868</v>
          </cell>
          <cell r="AG20">
            <v>42913</v>
          </cell>
          <cell r="AH20" t="str">
            <v>X</v>
          </cell>
          <cell r="AI20" t="str">
            <v>X</v>
          </cell>
          <cell r="AJ20" t="str">
            <v>X</v>
          </cell>
          <cell r="AK20" t="str">
            <v>X</v>
          </cell>
          <cell r="AL20">
            <v>10</v>
          </cell>
          <cell r="AM20">
            <v>3500000</v>
          </cell>
          <cell r="AN20">
            <v>73059</v>
          </cell>
          <cell r="AO20" t="str">
            <v>DT/16P</v>
          </cell>
          <cell r="AP20">
            <v>43008</v>
          </cell>
          <cell r="AQ20" t="str">
            <v>X</v>
          </cell>
          <cell r="AR20" t="str">
            <v>X</v>
          </cell>
          <cell r="AS20" t="str">
            <v>X</v>
          </cell>
          <cell r="AT20" t="str">
            <v>X</v>
          </cell>
          <cell r="AU20">
            <v>11</v>
          </cell>
        </row>
        <row r="21">
          <cell r="B21">
            <v>2226212015</v>
          </cell>
          <cell r="C21" t="str">
            <v>Nguyễn Lê Thanh</v>
          </cell>
          <cell r="D21" t="str">
            <v>Ly</v>
          </cell>
          <cell r="E21">
            <v>35319</v>
          </cell>
          <cell r="M21" t="str">
            <v>3438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>
            <v>11</v>
          </cell>
          <cell r="U21">
            <v>3850000</v>
          </cell>
          <cell r="V21">
            <v>16784</v>
          </cell>
          <cell r="X21">
            <v>42793</v>
          </cell>
          <cell r="Y21" t="str">
            <v>X</v>
          </cell>
          <cell r="Z21" t="str">
            <v>X</v>
          </cell>
          <cell r="AA21" t="str">
            <v>X</v>
          </cell>
          <cell r="AB21" t="str">
            <v>X</v>
          </cell>
          <cell r="AC21">
            <v>10</v>
          </cell>
          <cell r="AD21">
            <v>3500000</v>
          </cell>
          <cell r="AE21">
            <v>37172</v>
          </cell>
          <cell r="AG21">
            <v>42887</v>
          </cell>
          <cell r="AH21" t="str">
            <v>X</v>
          </cell>
          <cell r="AI21" t="str">
            <v>X</v>
          </cell>
          <cell r="AJ21" t="str">
            <v>X</v>
          </cell>
          <cell r="AK21" t="str">
            <v>X</v>
          </cell>
          <cell r="AL21">
            <v>10</v>
          </cell>
          <cell r="AM21">
            <v>3500000</v>
          </cell>
          <cell r="AN21">
            <v>65388</v>
          </cell>
          <cell r="AO21" t="str">
            <v>DT/16P</v>
          </cell>
          <cell r="AP21">
            <v>42990</v>
          </cell>
          <cell r="AQ21" t="str">
            <v>X</v>
          </cell>
          <cell r="AR21" t="str">
            <v>X</v>
          </cell>
          <cell r="AS21" t="str">
            <v>X</v>
          </cell>
          <cell r="AT21" t="str">
            <v>X</v>
          </cell>
          <cell r="AU21">
            <v>11</v>
          </cell>
          <cell r="AV21">
            <v>3850000</v>
          </cell>
        </row>
        <row r="22">
          <cell r="B22">
            <v>2227212016</v>
          </cell>
          <cell r="C22" t="str">
            <v>Phạm Nhật</v>
          </cell>
          <cell r="D22" t="str">
            <v>Minh</v>
          </cell>
          <cell r="E22">
            <v>34617</v>
          </cell>
          <cell r="M22">
            <v>3855</v>
          </cell>
          <cell r="P22" t="str">
            <v>X</v>
          </cell>
          <cell r="Q22" t="str">
            <v>X</v>
          </cell>
          <cell r="R22" t="str">
            <v>X</v>
          </cell>
          <cell r="S22" t="str">
            <v>X</v>
          </cell>
          <cell r="T22">
            <v>11</v>
          </cell>
          <cell r="U22">
            <v>3850000</v>
          </cell>
          <cell r="V22">
            <v>31656</v>
          </cell>
          <cell r="X22">
            <v>42839</v>
          </cell>
          <cell r="Y22" t="str">
            <v>X</v>
          </cell>
          <cell r="Z22" t="str">
            <v>X</v>
          </cell>
          <cell r="AA22" t="str">
            <v>X</v>
          </cell>
          <cell r="AB22" t="str">
            <v>X</v>
          </cell>
          <cell r="AC22">
            <v>10</v>
          </cell>
          <cell r="AD22">
            <v>3500000</v>
          </cell>
          <cell r="AE22">
            <v>41384</v>
          </cell>
          <cell r="AG22">
            <v>42909</v>
          </cell>
          <cell r="AH22" t="str">
            <v>X</v>
          </cell>
          <cell r="AI22" t="str">
            <v>X</v>
          </cell>
          <cell r="AJ22" t="str">
            <v>X</v>
          </cell>
          <cell r="AK22" t="str">
            <v>X</v>
          </cell>
          <cell r="AL22">
            <v>10</v>
          </cell>
          <cell r="AM22">
            <v>3500000</v>
          </cell>
          <cell r="AN22">
            <v>72111</v>
          </cell>
          <cell r="AO22" t="str">
            <v>DT/16P</v>
          </cell>
          <cell r="AP22">
            <v>43007</v>
          </cell>
          <cell r="AQ22" t="str">
            <v>X</v>
          </cell>
          <cell r="AR22" t="str">
            <v>X</v>
          </cell>
          <cell r="AS22" t="str">
            <v>X</v>
          </cell>
          <cell r="AT22" t="str">
            <v>X</v>
          </cell>
          <cell r="AU22">
            <v>11</v>
          </cell>
        </row>
        <row r="23">
          <cell r="B23">
            <v>2227212017</v>
          </cell>
          <cell r="C23" t="str">
            <v>Tống Hoàng</v>
          </cell>
          <cell r="D23" t="str">
            <v>Minh</v>
          </cell>
          <cell r="E23">
            <v>34897</v>
          </cell>
          <cell r="M23">
            <v>3860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T23">
            <v>11</v>
          </cell>
          <cell r="U23">
            <v>3850000</v>
          </cell>
          <cell r="V23">
            <v>31554</v>
          </cell>
          <cell r="X23">
            <v>42837</v>
          </cell>
          <cell r="Y23" t="str">
            <v>X</v>
          </cell>
          <cell r="Z23" t="str">
            <v>X</v>
          </cell>
          <cell r="AA23" t="str">
            <v>X</v>
          </cell>
          <cell r="AB23" t="str">
            <v>X</v>
          </cell>
          <cell r="AC23">
            <v>10</v>
          </cell>
          <cell r="AD23">
            <v>3500000</v>
          </cell>
          <cell r="AE23">
            <v>41568</v>
          </cell>
          <cell r="AG23">
            <v>42912</v>
          </cell>
          <cell r="AH23" t="str">
            <v>X</v>
          </cell>
          <cell r="AI23" t="str">
            <v>X</v>
          </cell>
          <cell r="AJ23" t="str">
            <v>X</v>
          </cell>
          <cell r="AK23" t="str">
            <v>X</v>
          </cell>
          <cell r="AL23">
            <v>10</v>
          </cell>
          <cell r="AM23">
            <v>3500000</v>
          </cell>
          <cell r="AN23">
            <v>73060</v>
          </cell>
          <cell r="AO23" t="str">
            <v>DT/16P</v>
          </cell>
          <cell r="AP23">
            <v>43008</v>
          </cell>
          <cell r="AQ23" t="str">
            <v>X</v>
          </cell>
          <cell r="AR23" t="str">
            <v>X</v>
          </cell>
          <cell r="AS23" t="str">
            <v>X</v>
          </cell>
          <cell r="AT23" t="str">
            <v>X</v>
          </cell>
          <cell r="AU23">
            <v>11</v>
          </cell>
          <cell r="AV23">
            <v>3850000</v>
          </cell>
        </row>
        <row r="24">
          <cell r="B24">
            <v>2226212018</v>
          </cell>
          <cell r="C24" t="str">
            <v xml:space="preserve">Ông Văn Hoàng </v>
          </cell>
          <cell r="D24" t="str">
            <v>My</v>
          </cell>
          <cell r="E24">
            <v>35308</v>
          </cell>
          <cell r="M24" t="str">
            <v>3143</v>
          </cell>
          <cell r="P24" t="str">
            <v>X</v>
          </cell>
          <cell r="Q24" t="str">
            <v>X</v>
          </cell>
          <cell r="R24" t="str">
            <v>X</v>
          </cell>
          <cell r="S24" t="str">
            <v>X</v>
          </cell>
          <cell r="T24">
            <v>11</v>
          </cell>
          <cell r="U24">
            <v>3850000</v>
          </cell>
          <cell r="V24">
            <v>13026</v>
          </cell>
          <cell r="X24">
            <v>42780</v>
          </cell>
          <cell r="Y24" t="str">
            <v>X</v>
          </cell>
          <cell r="Z24" t="str">
            <v>X</v>
          </cell>
          <cell r="AA24" t="str">
            <v>X</v>
          </cell>
          <cell r="AB24" t="str">
            <v>X</v>
          </cell>
          <cell r="AC24">
            <v>10</v>
          </cell>
          <cell r="AD24">
            <v>3500000</v>
          </cell>
          <cell r="AE24">
            <v>39344</v>
          </cell>
          <cell r="AG24">
            <v>42899</v>
          </cell>
          <cell r="AH24" t="str">
            <v>X</v>
          </cell>
          <cell r="AI24" t="str">
            <v>X</v>
          </cell>
          <cell r="AJ24" t="str">
            <v>X</v>
          </cell>
          <cell r="AK24" t="str">
            <v>X</v>
          </cell>
          <cell r="AL24">
            <v>10</v>
          </cell>
          <cell r="AM24">
            <v>3500000</v>
          </cell>
          <cell r="AN24">
            <v>71124</v>
          </cell>
          <cell r="AO24" t="str">
            <v>DT/16P</v>
          </cell>
          <cell r="AP24">
            <v>43005</v>
          </cell>
          <cell r="AQ24" t="str">
            <v>X</v>
          </cell>
          <cell r="AR24" t="str">
            <v>X</v>
          </cell>
          <cell r="AS24" t="str">
            <v>X</v>
          </cell>
          <cell r="AT24" t="str">
            <v>X</v>
          </cell>
          <cell r="AU24">
            <v>11</v>
          </cell>
          <cell r="AV24">
            <v>3850000</v>
          </cell>
        </row>
        <row r="25">
          <cell r="B25">
            <v>2226212019</v>
          </cell>
          <cell r="C25" t="str">
            <v>Phùng Thị Thu</v>
          </cell>
          <cell r="D25" t="str">
            <v>Ngân</v>
          </cell>
          <cell r="E25">
            <v>34847</v>
          </cell>
          <cell r="M25">
            <v>3415</v>
          </cell>
          <cell r="P25" t="str">
            <v>X</v>
          </cell>
          <cell r="Q25" t="str">
            <v>X</v>
          </cell>
          <cell r="R25" t="str">
            <v>X</v>
          </cell>
          <cell r="S25" t="str">
            <v>X</v>
          </cell>
          <cell r="T25">
            <v>11</v>
          </cell>
          <cell r="U25">
            <v>3850000</v>
          </cell>
          <cell r="V25">
            <v>26523</v>
          </cell>
          <cell r="X25">
            <v>42805</v>
          </cell>
          <cell r="Y25" t="str">
            <v>X</v>
          </cell>
          <cell r="Z25" t="str">
            <v>X</v>
          </cell>
          <cell r="AA25" t="str">
            <v>X</v>
          </cell>
          <cell r="AB25" t="str">
            <v>X</v>
          </cell>
          <cell r="AC25">
            <v>10</v>
          </cell>
          <cell r="AD25">
            <v>3500000</v>
          </cell>
          <cell r="AE25">
            <v>40772</v>
          </cell>
          <cell r="AG25">
            <v>42905</v>
          </cell>
          <cell r="AH25" t="str">
            <v>X</v>
          </cell>
          <cell r="AI25" t="str">
            <v>X</v>
          </cell>
          <cell r="AJ25" t="str">
            <v>X</v>
          </cell>
          <cell r="AK25" t="str">
            <v>X</v>
          </cell>
          <cell r="AL25">
            <v>10</v>
          </cell>
          <cell r="AM25">
            <v>3500000</v>
          </cell>
          <cell r="AN25">
            <v>64605</v>
          </cell>
          <cell r="AO25" t="str">
            <v>DT/16P</v>
          </cell>
          <cell r="AP25">
            <v>42985</v>
          </cell>
          <cell r="AQ25" t="str">
            <v>X</v>
          </cell>
          <cell r="AR25" t="str">
            <v>X</v>
          </cell>
          <cell r="AS25" t="str">
            <v>X</v>
          </cell>
          <cell r="AT25" t="str">
            <v>X</v>
          </cell>
          <cell r="AU25">
            <v>11</v>
          </cell>
          <cell r="AV25">
            <v>3850000</v>
          </cell>
        </row>
        <row r="26">
          <cell r="B26">
            <v>2226212020</v>
          </cell>
          <cell r="C26" t="str">
            <v>Trần Nguyễn Thảo</v>
          </cell>
          <cell r="D26" t="str">
            <v>Nguyên</v>
          </cell>
          <cell r="E26">
            <v>34494</v>
          </cell>
          <cell r="M26">
            <v>3439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>
            <v>11</v>
          </cell>
          <cell r="U26">
            <v>3850000</v>
          </cell>
          <cell r="V26">
            <v>22834</v>
          </cell>
          <cell r="X26">
            <v>42800</v>
          </cell>
          <cell r="Y26" t="str">
            <v>X</v>
          </cell>
          <cell r="Z26" t="str">
            <v>X</v>
          </cell>
          <cell r="AA26" t="str">
            <v>X</v>
          </cell>
          <cell r="AB26" t="str">
            <v>X</v>
          </cell>
          <cell r="AC26">
            <v>10</v>
          </cell>
          <cell r="AD26">
            <v>3500000</v>
          </cell>
          <cell r="AE26">
            <v>41185</v>
          </cell>
          <cell r="AG26">
            <v>42908</v>
          </cell>
          <cell r="AH26" t="str">
            <v>X</v>
          </cell>
          <cell r="AI26" t="str">
            <v>X</v>
          </cell>
          <cell r="AJ26" t="str">
            <v>X</v>
          </cell>
          <cell r="AK26" t="str">
            <v>X</v>
          </cell>
          <cell r="AL26">
            <v>10</v>
          </cell>
          <cell r="AM26">
            <v>3500000</v>
          </cell>
          <cell r="AN26">
            <v>71127</v>
          </cell>
          <cell r="AO26" t="str">
            <v>DT/16P</v>
          </cell>
          <cell r="AP26">
            <v>43006</v>
          </cell>
          <cell r="AQ26" t="str">
            <v>X</v>
          </cell>
          <cell r="AR26" t="str">
            <v>X</v>
          </cell>
          <cell r="AS26" t="str">
            <v>X</v>
          </cell>
          <cell r="AT26" t="str">
            <v>X</v>
          </cell>
          <cell r="AU26">
            <v>11</v>
          </cell>
          <cell r="AV26">
            <v>3850000</v>
          </cell>
        </row>
        <row r="27">
          <cell r="B27">
            <v>2227212021</v>
          </cell>
          <cell r="C27" t="str">
            <v xml:space="preserve">Trương Thế </v>
          </cell>
          <cell r="D27" t="str">
            <v>Nhân</v>
          </cell>
          <cell r="E27">
            <v>34944</v>
          </cell>
          <cell r="M27">
            <v>3401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>
            <v>11</v>
          </cell>
          <cell r="U27">
            <v>3850000</v>
          </cell>
          <cell r="V27">
            <v>31371</v>
          </cell>
          <cell r="X27">
            <v>42836</v>
          </cell>
          <cell r="Y27" t="str">
            <v>X</v>
          </cell>
          <cell r="Z27" t="str">
            <v>X</v>
          </cell>
          <cell r="AA27" t="str">
            <v>X</v>
          </cell>
          <cell r="AB27" t="str">
            <v>X</v>
          </cell>
          <cell r="AC27">
            <v>10</v>
          </cell>
          <cell r="AD27">
            <v>3500000</v>
          </cell>
          <cell r="AE27">
            <v>41872</v>
          </cell>
          <cell r="AG27">
            <v>42913</v>
          </cell>
          <cell r="AH27" t="str">
            <v>X</v>
          </cell>
          <cell r="AI27" t="str">
            <v>X</v>
          </cell>
          <cell r="AJ27" t="str">
            <v>X</v>
          </cell>
          <cell r="AK27" t="str">
            <v>X</v>
          </cell>
          <cell r="AL27">
            <v>10</v>
          </cell>
          <cell r="AM27">
            <v>3500000</v>
          </cell>
          <cell r="AN27">
            <v>72120</v>
          </cell>
          <cell r="AO27" t="str">
            <v>DT/16P</v>
          </cell>
          <cell r="AP27">
            <v>43007</v>
          </cell>
          <cell r="AQ27" t="str">
            <v>X</v>
          </cell>
          <cell r="AR27" t="str">
            <v>X</v>
          </cell>
          <cell r="AS27" t="str">
            <v>X</v>
          </cell>
          <cell r="AT27" t="str">
            <v>X</v>
          </cell>
          <cell r="AU27">
            <v>11</v>
          </cell>
        </row>
        <row r="28">
          <cell r="B28">
            <v>2227212022</v>
          </cell>
          <cell r="C28" t="str">
            <v>Nguyễn Hoàng</v>
          </cell>
          <cell r="D28" t="str">
            <v>Phúc</v>
          </cell>
          <cell r="E28">
            <v>28053</v>
          </cell>
          <cell r="M28">
            <v>7487</v>
          </cell>
          <cell r="P28" t="str">
            <v>X</v>
          </cell>
          <cell r="Q28" t="str">
            <v>X</v>
          </cell>
          <cell r="R28" t="str">
            <v>X</v>
          </cell>
          <cell r="S28" t="str">
            <v>X</v>
          </cell>
          <cell r="T28">
            <v>11</v>
          </cell>
          <cell r="U28">
            <v>3850000</v>
          </cell>
          <cell r="V28">
            <v>17882</v>
          </cell>
          <cell r="X28">
            <v>42794</v>
          </cell>
          <cell r="Y28" t="str">
            <v>X</v>
          </cell>
          <cell r="Z28" t="str">
            <v>X</v>
          </cell>
          <cell r="AA28" t="str">
            <v>X</v>
          </cell>
          <cell r="AB28" t="str">
            <v>X</v>
          </cell>
          <cell r="AC28">
            <v>10</v>
          </cell>
          <cell r="AD28">
            <v>3500000</v>
          </cell>
          <cell r="AE28">
            <v>41284</v>
          </cell>
          <cell r="AG28">
            <v>42909</v>
          </cell>
          <cell r="AH28" t="str">
            <v>X</v>
          </cell>
          <cell r="AI28" t="str">
            <v>X</v>
          </cell>
          <cell r="AJ28" t="str">
            <v>X</v>
          </cell>
          <cell r="AK28" t="str">
            <v>X</v>
          </cell>
          <cell r="AL28">
            <v>10</v>
          </cell>
          <cell r="AM28">
            <v>3500000</v>
          </cell>
          <cell r="AN28">
            <v>71115</v>
          </cell>
          <cell r="AO28" t="str">
            <v>DT/16P</v>
          </cell>
          <cell r="AP28">
            <v>43005</v>
          </cell>
          <cell r="AQ28" t="str">
            <v>X</v>
          </cell>
          <cell r="AR28" t="str">
            <v>X</v>
          </cell>
          <cell r="AS28" t="str">
            <v>X</v>
          </cell>
          <cell r="AT28" t="str">
            <v>X</v>
          </cell>
          <cell r="AU28">
            <v>11</v>
          </cell>
          <cell r="AV28">
            <v>3850000</v>
          </cell>
        </row>
        <row r="29">
          <cell r="B29">
            <v>2227212024</v>
          </cell>
          <cell r="C29" t="str">
            <v>Đinh Viết</v>
          </cell>
          <cell r="D29" t="str">
            <v>Tâm</v>
          </cell>
          <cell r="E29">
            <v>33668</v>
          </cell>
          <cell r="M29">
            <v>3416</v>
          </cell>
          <cell r="P29" t="str">
            <v>X</v>
          </cell>
          <cell r="Q29" t="str">
            <v>X</v>
          </cell>
          <cell r="R29" t="str">
            <v>X</v>
          </cell>
          <cell r="S29" t="str">
            <v>X</v>
          </cell>
          <cell r="T29">
            <v>11</v>
          </cell>
          <cell r="U29">
            <v>3850000</v>
          </cell>
          <cell r="V29">
            <v>28891</v>
          </cell>
          <cell r="X29">
            <v>42823</v>
          </cell>
          <cell r="Y29" t="str">
            <v>X</v>
          </cell>
          <cell r="Z29" t="str">
            <v>X</v>
          </cell>
          <cell r="AA29" t="str">
            <v>X</v>
          </cell>
          <cell r="AB29" t="str">
            <v>X</v>
          </cell>
          <cell r="AC29">
            <v>10</v>
          </cell>
          <cell r="AD29">
            <v>3500000</v>
          </cell>
          <cell r="AE29">
            <v>41383</v>
          </cell>
          <cell r="AG29">
            <v>42909</v>
          </cell>
          <cell r="AH29" t="str">
            <v>X</v>
          </cell>
          <cell r="AI29" t="str">
            <v>X</v>
          </cell>
          <cell r="AJ29" t="str">
            <v>X</v>
          </cell>
          <cell r="AK29" t="str">
            <v>X</v>
          </cell>
          <cell r="AL29">
            <v>10</v>
          </cell>
          <cell r="AM29">
            <v>3500000</v>
          </cell>
          <cell r="AN29">
            <v>74321</v>
          </cell>
          <cell r="AO29" t="str">
            <v>DT/16P</v>
          </cell>
          <cell r="AP29">
            <v>43010</v>
          </cell>
          <cell r="AQ29" t="str">
            <v>X</v>
          </cell>
          <cell r="AR29" t="str">
            <v>X</v>
          </cell>
          <cell r="AS29" t="str">
            <v>X</v>
          </cell>
          <cell r="AT29" t="str">
            <v>X</v>
          </cell>
          <cell r="AU29">
            <v>11</v>
          </cell>
        </row>
        <row r="30">
          <cell r="B30">
            <v>2227212025</v>
          </cell>
          <cell r="C30" t="str">
            <v xml:space="preserve">Võ Như </v>
          </cell>
          <cell r="D30" t="str">
            <v>Tây</v>
          </cell>
          <cell r="E30">
            <v>33507</v>
          </cell>
          <cell r="M30">
            <v>3420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T30">
            <v>11</v>
          </cell>
          <cell r="U30">
            <v>3850000</v>
          </cell>
          <cell r="V30">
            <v>29487</v>
          </cell>
          <cell r="X30">
            <v>42828</v>
          </cell>
          <cell r="Y30" t="str">
            <v>X</v>
          </cell>
          <cell r="Z30" t="str">
            <v>X</v>
          </cell>
          <cell r="AA30" t="str">
            <v>X</v>
          </cell>
          <cell r="AB30" t="str">
            <v>X</v>
          </cell>
          <cell r="AC30">
            <v>10</v>
          </cell>
          <cell r="AD30">
            <v>3500000</v>
          </cell>
          <cell r="AE30">
            <v>41228</v>
          </cell>
          <cell r="AG30">
            <v>42909</v>
          </cell>
          <cell r="AH30" t="str">
            <v>X</v>
          </cell>
          <cell r="AI30" t="str">
            <v>X</v>
          </cell>
          <cell r="AJ30" t="str">
            <v>X</v>
          </cell>
          <cell r="AK30" t="str">
            <v>X</v>
          </cell>
          <cell r="AL30">
            <v>10</v>
          </cell>
          <cell r="AM30">
            <v>3500000</v>
          </cell>
          <cell r="AN30">
            <v>72119</v>
          </cell>
          <cell r="AO30" t="str">
            <v>DT/16P</v>
          </cell>
          <cell r="AP30">
            <v>43007</v>
          </cell>
          <cell r="AQ30" t="str">
            <v>X</v>
          </cell>
          <cell r="AR30" t="str">
            <v>X</v>
          </cell>
          <cell r="AS30" t="str">
            <v>X</v>
          </cell>
          <cell r="AT30" t="str">
            <v>X</v>
          </cell>
          <cell r="AU30">
            <v>11</v>
          </cell>
          <cell r="AV30">
            <v>3850000</v>
          </cell>
        </row>
        <row r="31">
          <cell r="B31">
            <v>2226212026</v>
          </cell>
          <cell r="C31" t="str">
            <v>Trần Thị Đào</v>
          </cell>
          <cell r="D31" t="str">
            <v>Thanh</v>
          </cell>
          <cell r="E31">
            <v>34912</v>
          </cell>
          <cell r="M31">
            <v>3853</v>
          </cell>
          <cell r="P31" t="str">
            <v>X</v>
          </cell>
          <cell r="Q31" t="str">
            <v>X</v>
          </cell>
          <cell r="R31" t="str">
            <v>X</v>
          </cell>
          <cell r="S31" t="str">
            <v>X</v>
          </cell>
          <cell r="T31">
            <v>11</v>
          </cell>
          <cell r="U31">
            <v>3850000</v>
          </cell>
          <cell r="V31">
            <v>31644</v>
          </cell>
          <cell r="X31">
            <v>42839</v>
          </cell>
          <cell r="Y31" t="str">
            <v>X</v>
          </cell>
          <cell r="Z31" t="str">
            <v>X</v>
          </cell>
          <cell r="AA31" t="str">
            <v>X</v>
          </cell>
          <cell r="AB31" t="str">
            <v>X</v>
          </cell>
          <cell r="AC31">
            <v>10</v>
          </cell>
          <cell r="AD31">
            <v>3500000</v>
          </cell>
          <cell r="AE31">
            <v>34293</v>
          </cell>
          <cell r="AG31">
            <v>42859</v>
          </cell>
          <cell r="AH31" t="str">
            <v>X</v>
          </cell>
          <cell r="AI31" t="str">
            <v>X</v>
          </cell>
          <cell r="AJ31" t="str">
            <v>X</v>
          </cell>
          <cell r="AK31" t="str">
            <v>X</v>
          </cell>
          <cell r="AL31">
            <v>10</v>
          </cell>
          <cell r="AQ31" t="str">
            <v>X</v>
          </cell>
          <cell r="AR31" t="str">
            <v>X</v>
          </cell>
          <cell r="AS31" t="str">
            <v>X</v>
          </cell>
          <cell r="AT31" t="str">
            <v>X</v>
          </cell>
          <cell r="AU31">
            <v>11</v>
          </cell>
        </row>
        <row r="32">
          <cell r="B32">
            <v>2226212027</v>
          </cell>
          <cell r="C32" t="str">
            <v>Vương Tú</v>
          </cell>
          <cell r="D32" t="str">
            <v>Thanh</v>
          </cell>
          <cell r="E32">
            <v>35121</v>
          </cell>
          <cell r="M32">
            <v>3424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>
            <v>11</v>
          </cell>
          <cell r="U32">
            <v>3850000</v>
          </cell>
          <cell r="V32">
            <v>31664</v>
          </cell>
          <cell r="X32">
            <v>42839</v>
          </cell>
          <cell r="Y32" t="str">
            <v>X</v>
          </cell>
          <cell r="Z32" t="str">
            <v>X</v>
          </cell>
          <cell r="AA32" t="str">
            <v>X</v>
          </cell>
          <cell r="AB32" t="str">
            <v>X</v>
          </cell>
          <cell r="AC32">
            <v>10</v>
          </cell>
          <cell r="AD32">
            <v>3500000</v>
          </cell>
          <cell r="AE32">
            <v>41853</v>
          </cell>
          <cell r="AG32">
            <v>42913</v>
          </cell>
          <cell r="AH32" t="str">
            <v>X</v>
          </cell>
          <cell r="AI32" t="str">
            <v>X</v>
          </cell>
          <cell r="AJ32" t="str">
            <v>X</v>
          </cell>
          <cell r="AK32" t="str">
            <v>X</v>
          </cell>
          <cell r="AL32">
            <v>10</v>
          </cell>
          <cell r="AM32">
            <v>3500000</v>
          </cell>
          <cell r="AN32">
            <v>73057</v>
          </cell>
          <cell r="AO32" t="str">
            <v>DT/16P</v>
          </cell>
          <cell r="AP32">
            <v>43007</v>
          </cell>
          <cell r="AQ32" t="str">
            <v>X</v>
          </cell>
          <cell r="AR32" t="str">
            <v>X</v>
          </cell>
          <cell r="AS32" t="str">
            <v>X</v>
          </cell>
          <cell r="AT32" t="str">
            <v>X</v>
          </cell>
          <cell r="AU32">
            <v>11</v>
          </cell>
          <cell r="AV32">
            <v>3850000</v>
          </cell>
        </row>
        <row r="33">
          <cell r="B33">
            <v>2227212028</v>
          </cell>
          <cell r="C33" t="str">
            <v>Trương Văn</v>
          </cell>
          <cell r="D33" t="str">
            <v>Thiện</v>
          </cell>
          <cell r="E33">
            <v>27617</v>
          </cell>
          <cell r="M33">
            <v>3403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>
            <v>11</v>
          </cell>
          <cell r="U33">
            <v>3850000</v>
          </cell>
          <cell r="V33">
            <v>29648</v>
          </cell>
          <cell r="X33">
            <v>42829</v>
          </cell>
          <cell r="Y33" t="str">
            <v>X</v>
          </cell>
          <cell r="Z33" t="str">
            <v>X</v>
          </cell>
          <cell r="AA33" t="str">
            <v>X</v>
          </cell>
          <cell r="AB33" t="str">
            <v>X</v>
          </cell>
          <cell r="AC33">
            <v>10</v>
          </cell>
          <cell r="AD33">
            <v>3500000</v>
          </cell>
          <cell r="AE33">
            <v>41283</v>
          </cell>
          <cell r="AG33">
            <v>42909</v>
          </cell>
          <cell r="AH33" t="str">
            <v>X</v>
          </cell>
          <cell r="AI33" t="str">
            <v>X</v>
          </cell>
          <cell r="AJ33" t="str">
            <v>X</v>
          </cell>
          <cell r="AK33" t="str">
            <v>X</v>
          </cell>
          <cell r="AL33">
            <v>10</v>
          </cell>
          <cell r="AM33">
            <v>3500000</v>
          </cell>
          <cell r="AN33">
            <v>71113</v>
          </cell>
          <cell r="AO33" t="str">
            <v>DT/16P</v>
          </cell>
          <cell r="AP33">
            <v>43005</v>
          </cell>
          <cell r="AQ33" t="str">
            <v>X</v>
          </cell>
          <cell r="AR33" t="str">
            <v>X</v>
          </cell>
          <cell r="AS33" t="str">
            <v>X</v>
          </cell>
          <cell r="AT33" t="str">
            <v>X</v>
          </cell>
          <cell r="AU33">
            <v>11</v>
          </cell>
          <cell r="AV33">
            <v>3850000</v>
          </cell>
        </row>
        <row r="34">
          <cell r="B34">
            <v>2227212029</v>
          </cell>
          <cell r="C34" t="str">
            <v>Lâm Quốc</v>
          </cell>
          <cell r="D34" t="str">
            <v>Thịnh</v>
          </cell>
          <cell r="E34">
            <v>33789</v>
          </cell>
          <cell r="M34">
            <v>3426</v>
          </cell>
          <cell r="P34" t="str">
            <v>X</v>
          </cell>
          <cell r="Q34" t="str">
            <v>X</v>
          </cell>
          <cell r="R34" t="str">
            <v>X</v>
          </cell>
          <cell r="S34" t="str">
            <v>X</v>
          </cell>
          <cell r="T34">
            <v>11</v>
          </cell>
          <cell r="U34">
            <v>3850000</v>
          </cell>
          <cell r="V34">
            <v>19321</v>
          </cell>
          <cell r="X34">
            <v>42795</v>
          </cell>
          <cell r="Y34" t="str">
            <v>X</v>
          </cell>
          <cell r="Z34" t="str">
            <v>X</v>
          </cell>
          <cell r="AA34" t="str">
            <v>X</v>
          </cell>
          <cell r="AB34" t="str">
            <v>X</v>
          </cell>
          <cell r="AC34">
            <v>10</v>
          </cell>
          <cell r="AD34">
            <v>3500000</v>
          </cell>
          <cell r="AE34">
            <v>38742</v>
          </cell>
          <cell r="AG34">
            <v>42894</v>
          </cell>
          <cell r="AH34" t="str">
            <v>X</v>
          </cell>
          <cell r="AI34" t="str">
            <v>X</v>
          </cell>
          <cell r="AJ34" t="str">
            <v>X</v>
          </cell>
          <cell r="AK34" t="str">
            <v>X</v>
          </cell>
          <cell r="AL34">
            <v>10</v>
          </cell>
          <cell r="AM34">
            <v>3500000</v>
          </cell>
          <cell r="AN34">
            <v>72103</v>
          </cell>
          <cell r="AO34" t="str">
            <v>DT/16P</v>
          </cell>
          <cell r="AP34">
            <v>43006</v>
          </cell>
          <cell r="AQ34" t="str">
            <v>X</v>
          </cell>
          <cell r="AR34" t="str">
            <v>X</v>
          </cell>
          <cell r="AS34" t="str">
            <v>X</v>
          </cell>
          <cell r="AT34" t="str">
            <v>X</v>
          </cell>
          <cell r="AU34">
            <v>11</v>
          </cell>
          <cell r="AV34">
            <v>3850000</v>
          </cell>
        </row>
        <row r="35">
          <cell r="B35">
            <v>2226212030</v>
          </cell>
          <cell r="C35" t="str">
            <v xml:space="preserve">Trần Thị Ngàn </v>
          </cell>
          <cell r="D35" t="str">
            <v>Thương</v>
          </cell>
          <cell r="E35">
            <v>35337</v>
          </cell>
          <cell r="M35">
            <v>3449</v>
          </cell>
          <cell r="P35" t="str">
            <v>X</v>
          </cell>
          <cell r="Q35" t="str">
            <v>X</v>
          </cell>
          <cell r="R35" t="str">
            <v>X</v>
          </cell>
          <cell r="S35" t="str">
            <v>X</v>
          </cell>
          <cell r="T35">
            <v>11</v>
          </cell>
          <cell r="U35">
            <v>3850000</v>
          </cell>
          <cell r="V35">
            <v>28612</v>
          </cell>
          <cell r="X35">
            <v>42822</v>
          </cell>
          <cell r="Y35" t="str">
            <v>X</v>
          </cell>
          <cell r="Z35" t="str">
            <v>X</v>
          </cell>
          <cell r="AA35" t="str">
            <v>X</v>
          </cell>
          <cell r="AB35" t="str">
            <v>X</v>
          </cell>
          <cell r="AC35">
            <v>10</v>
          </cell>
          <cell r="AD35">
            <v>3500000</v>
          </cell>
          <cell r="AE35">
            <v>41386</v>
          </cell>
          <cell r="AG35">
            <v>42910</v>
          </cell>
          <cell r="AH35" t="str">
            <v>X</v>
          </cell>
          <cell r="AI35" t="str">
            <v>X</v>
          </cell>
          <cell r="AJ35" t="str">
            <v>X</v>
          </cell>
          <cell r="AK35" t="str">
            <v>X</v>
          </cell>
          <cell r="AL35">
            <v>10</v>
          </cell>
          <cell r="AM35">
            <v>3500000</v>
          </cell>
          <cell r="AN35">
            <v>72105</v>
          </cell>
          <cell r="AO35" t="str">
            <v>DT/16P</v>
          </cell>
          <cell r="AP35">
            <v>43007</v>
          </cell>
          <cell r="AQ35" t="str">
            <v>X</v>
          </cell>
          <cell r="AR35" t="str">
            <v>X</v>
          </cell>
          <cell r="AS35" t="str">
            <v>X</v>
          </cell>
          <cell r="AT35" t="str">
            <v>X</v>
          </cell>
          <cell r="AU35">
            <v>11</v>
          </cell>
          <cell r="AV35">
            <v>3850000</v>
          </cell>
        </row>
        <row r="36">
          <cell r="B36">
            <v>2226212031</v>
          </cell>
          <cell r="C36" t="str">
            <v>Võ Thị Phương</v>
          </cell>
          <cell r="D36" t="str">
            <v>Thủy</v>
          </cell>
          <cell r="E36">
            <v>33762</v>
          </cell>
          <cell r="M36">
            <v>3407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T36">
            <v>11</v>
          </cell>
          <cell r="U36">
            <v>3850000</v>
          </cell>
          <cell r="V36">
            <v>26567</v>
          </cell>
          <cell r="X36">
            <v>42808</v>
          </cell>
          <cell r="Y36" t="str">
            <v>X</v>
          </cell>
          <cell r="Z36" t="str">
            <v>X</v>
          </cell>
          <cell r="AA36" t="str">
            <v>X</v>
          </cell>
          <cell r="AB36" t="str">
            <v>X</v>
          </cell>
          <cell r="AC36">
            <v>10</v>
          </cell>
          <cell r="AD36">
            <v>3500000</v>
          </cell>
          <cell r="AE36">
            <v>41130</v>
          </cell>
          <cell r="AG36">
            <v>42908</v>
          </cell>
          <cell r="AH36" t="str">
            <v>X</v>
          </cell>
          <cell r="AI36" t="str">
            <v>X</v>
          </cell>
          <cell r="AJ36" t="str">
            <v>X</v>
          </cell>
          <cell r="AK36" t="str">
            <v>X</v>
          </cell>
          <cell r="AL36">
            <v>10</v>
          </cell>
          <cell r="AM36">
            <v>3500000</v>
          </cell>
          <cell r="AN36">
            <v>71112</v>
          </cell>
          <cell r="AO36" t="str">
            <v>DT/16P</v>
          </cell>
          <cell r="AP36">
            <v>43005</v>
          </cell>
          <cell r="AQ36" t="str">
            <v>X</v>
          </cell>
          <cell r="AR36" t="str">
            <v>X</v>
          </cell>
          <cell r="AS36" t="str">
            <v>X</v>
          </cell>
          <cell r="AT36" t="str">
            <v>X</v>
          </cell>
          <cell r="AU36">
            <v>11</v>
          </cell>
          <cell r="AV36">
            <v>3850000</v>
          </cell>
        </row>
        <row r="37">
          <cell r="B37">
            <v>2227212032</v>
          </cell>
          <cell r="C37" t="str">
            <v>Huỳnh Việt</v>
          </cell>
          <cell r="D37" t="str">
            <v>Tuấn</v>
          </cell>
          <cell r="E37">
            <v>34962</v>
          </cell>
          <cell r="M37">
            <v>3417</v>
          </cell>
          <cell r="P37" t="str">
            <v>X</v>
          </cell>
          <cell r="Q37" t="str">
            <v>X</v>
          </cell>
          <cell r="R37" t="str">
            <v>X</v>
          </cell>
          <cell r="S37" t="str">
            <v>X</v>
          </cell>
          <cell r="T37">
            <v>11</v>
          </cell>
          <cell r="U37">
            <v>3850000</v>
          </cell>
          <cell r="V37">
            <v>17838</v>
          </cell>
          <cell r="X37">
            <v>42794</v>
          </cell>
          <cell r="Y37" t="str">
            <v>X</v>
          </cell>
          <cell r="Z37" t="str">
            <v>X</v>
          </cell>
          <cell r="AA37" t="str">
            <v>X</v>
          </cell>
          <cell r="AB37" t="str">
            <v>X</v>
          </cell>
          <cell r="AC37">
            <v>10</v>
          </cell>
          <cell r="AD37">
            <v>3500000</v>
          </cell>
          <cell r="AE37">
            <v>37133</v>
          </cell>
          <cell r="AG37">
            <v>42884</v>
          </cell>
          <cell r="AH37" t="str">
            <v>X</v>
          </cell>
          <cell r="AI37" t="str">
            <v>X</v>
          </cell>
          <cell r="AJ37" t="str">
            <v>X</v>
          </cell>
          <cell r="AK37" t="str">
            <v>X</v>
          </cell>
          <cell r="AL37">
            <v>10</v>
          </cell>
          <cell r="AM37">
            <v>3500000</v>
          </cell>
          <cell r="AN37">
            <v>62269</v>
          </cell>
          <cell r="AO37" t="str">
            <v>DT/16P</v>
          </cell>
          <cell r="AP37">
            <v>42971</v>
          </cell>
          <cell r="AQ37" t="str">
            <v>X</v>
          </cell>
          <cell r="AR37" t="str">
            <v>X</v>
          </cell>
          <cell r="AS37" t="str">
            <v>X</v>
          </cell>
          <cell r="AT37" t="str">
            <v>X</v>
          </cell>
          <cell r="AU37">
            <v>11</v>
          </cell>
        </row>
        <row r="38">
          <cell r="B38">
            <v>2226212033</v>
          </cell>
          <cell r="C38" t="str">
            <v>Huỳnh Thị Phương</v>
          </cell>
          <cell r="D38" t="str">
            <v>Uyên</v>
          </cell>
          <cell r="E38">
            <v>35078</v>
          </cell>
          <cell r="M38">
            <v>3429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>
            <v>11</v>
          </cell>
          <cell r="U38">
            <v>3850000</v>
          </cell>
          <cell r="V38">
            <v>30630</v>
          </cell>
          <cell r="X38">
            <v>42835</v>
          </cell>
          <cell r="Y38" t="str">
            <v>X</v>
          </cell>
          <cell r="Z38" t="str">
            <v>X</v>
          </cell>
          <cell r="AA38" t="str">
            <v>X</v>
          </cell>
          <cell r="AB38" t="str">
            <v>X</v>
          </cell>
          <cell r="AC38">
            <v>10</v>
          </cell>
          <cell r="AD38">
            <v>3500000</v>
          </cell>
          <cell r="AE38">
            <v>41377</v>
          </cell>
          <cell r="AG38">
            <v>42909</v>
          </cell>
          <cell r="AH38" t="str">
            <v>X</v>
          </cell>
          <cell r="AI38" t="str">
            <v>X</v>
          </cell>
          <cell r="AJ38" t="str">
            <v>X</v>
          </cell>
          <cell r="AK38" t="str">
            <v>X</v>
          </cell>
          <cell r="AL38">
            <v>10</v>
          </cell>
          <cell r="AM38">
            <v>3500000</v>
          </cell>
          <cell r="AN38">
            <v>72109</v>
          </cell>
          <cell r="AO38" t="str">
            <v>DT/16P</v>
          </cell>
          <cell r="AP38">
            <v>43007</v>
          </cell>
          <cell r="AQ38" t="str">
            <v>X</v>
          </cell>
          <cell r="AR38" t="str">
            <v>X</v>
          </cell>
          <cell r="AS38" t="str">
            <v>X</v>
          </cell>
          <cell r="AT38" t="str">
            <v>X</v>
          </cell>
          <cell r="AU38">
            <v>11</v>
          </cell>
          <cell r="AV38">
            <v>3850000</v>
          </cell>
        </row>
        <row r="39">
          <cell r="B39">
            <v>2226212034</v>
          </cell>
          <cell r="C39" t="str">
            <v xml:space="preserve">Trần Lê Thanh </v>
          </cell>
          <cell r="D39" t="str">
            <v>Vân</v>
          </cell>
          <cell r="E39">
            <v>35165</v>
          </cell>
          <cell r="M39" t="str">
            <v>3412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>
            <v>11</v>
          </cell>
          <cell r="U39">
            <v>3850000</v>
          </cell>
          <cell r="V39">
            <v>27509</v>
          </cell>
          <cell r="X39">
            <v>42810</v>
          </cell>
          <cell r="Y39" t="str">
            <v>X</v>
          </cell>
          <cell r="Z39" t="str">
            <v>X</v>
          </cell>
          <cell r="AA39" t="str">
            <v>X</v>
          </cell>
          <cell r="AB39" t="str">
            <v>X</v>
          </cell>
          <cell r="AC39">
            <v>10</v>
          </cell>
          <cell r="AD39">
            <v>3500000</v>
          </cell>
          <cell r="AE39">
            <v>42279</v>
          </cell>
          <cell r="AG39">
            <v>42915</v>
          </cell>
          <cell r="AH39" t="str">
            <v>X</v>
          </cell>
          <cell r="AI39" t="str">
            <v>X</v>
          </cell>
          <cell r="AJ39" t="str">
            <v>X</v>
          </cell>
          <cell r="AK39" t="str">
            <v>X</v>
          </cell>
          <cell r="AL39">
            <v>10</v>
          </cell>
          <cell r="AM39">
            <v>3500000</v>
          </cell>
          <cell r="AN39">
            <v>74342</v>
          </cell>
          <cell r="AO39" t="str">
            <v>DT/16P</v>
          </cell>
          <cell r="AP39">
            <v>43010</v>
          </cell>
          <cell r="AQ39" t="str">
            <v>X</v>
          </cell>
          <cell r="AR39" t="str">
            <v>X</v>
          </cell>
          <cell r="AS39" t="str">
            <v>X</v>
          </cell>
          <cell r="AT39" t="str">
            <v>X</v>
          </cell>
          <cell r="AU39">
            <v>11</v>
          </cell>
          <cell r="AV39">
            <v>3850000</v>
          </cell>
        </row>
        <row r="40">
          <cell r="B40">
            <v>2227212036</v>
          </cell>
          <cell r="C40" t="str">
            <v xml:space="preserve">Hoàng Quốc </v>
          </cell>
          <cell r="D40" t="str">
            <v>Việt</v>
          </cell>
          <cell r="E40">
            <v>35065</v>
          </cell>
          <cell r="M40">
            <v>3408</v>
          </cell>
          <cell r="P40" t="str">
            <v>X</v>
          </cell>
          <cell r="Q40" t="str">
            <v>X</v>
          </cell>
          <cell r="R40" t="str">
            <v>X</v>
          </cell>
          <cell r="S40" t="str">
            <v>X</v>
          </cell>
          <cell r="T40">
            <v>11</v>
          </cell>
          <cell r="U40">
            <v>3850000</v>
          </cell>
          <cell r="V40">
            <v>30634</v>
          </cell>
          <cell r="X40">
            <v>42835</v>
          </cell>
          <cell r="Y40" t="str">
            <v>X</v>
          </cell>
          <cell r="Z40" t="str">
            <v>X</v>
          </cell>
          <cell r="AA40" t="str">
            <v>X</v>
          </cell>
          <cell r="AB40" t="str">
            <v>X</v>
          </cell>
          <cell r="AC40">
            <v>10</v>
          </cell>
          <cell r="AD40">
            <v>3500000</v>
          </cell>
          <cell r="AE40">
            <v>41571</v>
          </cell>
          <cell r="AG40">
            <v>42912</v>
          </cell>
          <cell r="AH40" t="str">
            <v>X</v>
          </cell>
          <cell r="AI40" t="str">
            <v>X</v>
          </cell>
          <cell r="AJ40" t="str">
            <v>X</v>
          </cell>
          <cell r="AK40" t="str">
            <v>X</v>
          </cell>
          <cell r="AL40">
            <v>10</v>
          </cell>
          <cell r="AM40">
            <v>3500000</v>
          </cell>
          <cell r="AN40">
            <v>73051</v>
          </cell>
          <cell r="AO40" t="str">
            <v>DT/16P</v>
          </cell>
          <cell r="AP40">
            <v>43007</v>
          </cell>
          <cell r="AQ40" t="str">
            <v>X</v>
          </cell>
          <cell r="AR40" t="str">
            <v>X</v>
          </cell>
          <cell r="AS40" t="str">
            <v>X</v>
          </cell>
          <cell r="AT40" t="str">
            <v>X</v>
          </cell>
          <cell r="AU40">
            <v>11</v>
          </cell>
          <cell r="AV40">
            <v>3850000</v>
          </cell>
        </row>
        <row r="41">
          <cell r="B41">
            <v>2227212037</v>
          </cell>
          <cell r="C41" t="str">
            <v>Lê</v>
          </cell>
          <cell r="D41" t="str">
            <v>Vũ</v>
          </cell>
          <cell r="E41">
            <v>33108</v>
          </cell>
          <cell r="M41">
            <v>3411</v>
          </cell>
          <cell r="P41" t="str">
            <v>X</v>
          </cell>
          <cell r="Q41" t="str">
            <v>X</v>
          </cell>
          <cell r="R41" t="str">
            <v>X</v>
          </cell>
          <cell r="S41" t="str">
            <v>X</v>
          </cell>
          <cell r="T41">
            <v>11</v>
          </cell>
          <cell r="U41">
            <v>3850000</v>
          </cell>
          <cell r="V41">
            <v>30167</v>
          </cell>
          <cell r="X41">
            <v>42832</v>
          </cell>
          <cell r="Y41" t="str">
            <v>X</v>
          </cell>
          <cell r="Z41" t="str">
            <v>X</v>
          </cell>
          <cell r="AA41" t="str">
            <v>X</v>
          </cell>
          <cell r="AB41" t="str">
            <v>X</v>
          </cell>
          <cell r="AC41">
            <v>10</v>
          </cell>
          <cell r="AH41" t="str">
            <v>X</v>
          </cell>
          <cell r="AI41" t="str">
            <v>X</v>
          </cell>
          <cell r="AJ41" t="str">
            <v>X</v>
          </cell>
          <cell r="AK41" t="str">
            <v>X</v>
          </cell>
          <cell r="AL41">
            <v>10</v>
          </cell>
          <cell r="AM41">
            <v>3500000</v>
          </cell>
          <cell r="AN41">
            <v>73065</v>
          </cell>
          <cell r="AO41" t="str">
            <v>DT/16P</v>
          </cell>
          <cell r="AP41">
            <v>43008</v>
          </cell>
          <cell r="AQ41" t="str">
            <v>X</v>
          </cell>
          <cell r="AR41" t="str">
            <v>X</v>
          </cell>
          <cell r="AS41" t="str">
            <v>X</v>
          </cell>
          <cell r="AT41" t="str">
            <v>X</v>
          </cell>
          <cell r="AU41">
            <v>11</v>
          </cell>
          <cell r="AV41">
            <v>3850000</v>
          </cell>
        </row>
        <row r="42">
          <cell r="B42">
            <v>2127212610</v>
          </cell>
          <cell r="C42" t="str">
            <v>Nguyễn Văn</v>
          </cell>
          <cell r="D42" t="str">
            <v>Hiệu</v>
          </cell>
          <cell r="E42">
            <v>31843</v>
          </cell>
          <cell r="Z42" t="str">
            <v>X</v>
          </cell>
          <cell r="AB42" t="str">
            <v>X</v>
          </cell>
          <cell r="AD42">
            <v>1750000</v>
          </cell>
          <cell r="AE42">
            <v>34287</v>
          </cell>
          <cell r="AG42">
            <v>42859</v>
          </cell>
          <cell r="AH42" t="str">
            <v>X</v>
          </cell>
          <cell r="AJ42" t="str">
            <v>X</v>
          </cell>
          <cell r="AK42" t="str">
            <v>X</v>
          </cell>
          <cell r="AL42">
            <v>8</v>
          </cell>
          <cell r="AM42">
            <v>2800000</v>
          </cell>
          <cell r="AN42">
            <v>62295</v>
          </cell>
          <cell r="AO42" t="str">
            <v>DT/16P</v>
          </cell>
          <cell r="AP42">
            <v>42971</v>
          </cell>
          <cell r="AQ42" t="str">
            <v>X</v>
          </cell>
          <cell r="AR42" t="str">
            <v>X</v>
          </cell>
          <cell r="AS42" t="str">
            <v>X</v>
          </cell>
          <cell r="AT42" t="str">
            <v>X</v>
          </cell>
          <cell r="AU42">
            <v>11</v>
          </cell>
          <cell r="AV42">
            <v>3850000</v>
          </cell>
        </row>
        <row r="43">
          <cell r="B43">
            <v>2027258560</v>
          </cell>
          <cell r="C43" t="str">
            <v>Lê Văn</v>
          </cell>
          <cell r="D43" t="str">
            <v>Thu</v>
          </cell>
          <cell r="Z43" t="str">
            <v>X</v>
          </cell>
          <cell r="AD43">
            <v>1050000</v>
          </cell>
          <cell r="AE43">
            <v>34519</v>
          </cell>
          <cell r="AG43">
            <v>42860</v>
          </cell>
          <cell r="AL43">
            <v>10</v>
          </cell>
        </row>
        <row r="44">
          <cell r="B44">
            <v>2027258544</v>
          </cell>
          <cell r="C44" t="str">
            <v>Phan Hữu</v>
          </cell>
          <cell r="D44" t="str">
            <v>Đức</v>
          </cell>
          <cell r="Y44" t="str">
            <v>X</v>
          </cell>
          <cell r="Z44" t="str">
            <v>X</v>
          </cell>
          <cell r="AB44" t="str">
            <v>X</v>
          </cell>
          <cell r="AD44">
            <v>2450000</v>
          </cell>
          <cell r="AE44">
            <v>34518</v>
          </cell>
          <cell r="AG44">
            <v>42860</v>
          </cell>
          <cell r="AL44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B1" workbookViewId="0">
      <pane ySplit="3" topLeftCell="A4" activePane="bottomLeft" state="frozen"/>
      <selection pane="bottomLeft" activeCell="N5" sqref="N5"/>
    </sheetView>
  </sheetViews>
  <sheetFormatPr defaultRowHeight="16.5" x14ac:dyDescent="0.25"/>
  <cols>
    <col min="1" max="1" width="5.140625" style="84" hidden="1" customWidth="1"/>
    <col min="2" max="2" width="4.7109375" style="19" customWidth="1"/>
    <col min="3" max="3" width="9.5703125" style="19" bestFit="1" customWidth="1"/>
    <col min="4" max="4" width="21.140625" style="19" customWidth="1"/>
    <col min="5" max="5" width="7.85546875" style="19" customWidth="1"/>
    <col min="6" max="6" width="10" style="19" customWidth="1"/>
    <col min="7" max="7" width="7.42578125" style="19" customWidth="1"/>
    <col min="8" max="8" width="15.85546875" style="19" customWidth="1"/>
    <col min="9" max="9" width="6.7109375" style="19" customWidth="1"/>
    <col min="10" max="10" width="10.140625" style="19" customWidth="1"/>
    <col min="11" max="11" width="9.140625" style="19"/>
    <col min="12" max="12" width="9.140625" style="19" customWidth="1"/>
    <col min="13" max="13" width="4.140625" style="19" bestFit="1" customWidth="1"/>
    <col min="14" max="14" width="9.140625" style="19" customWidth="1"/>
    <col min="15" max="15" width="13" style="19" customWidth="1"/>
    <col min="16" max="18" width="9.140625" style="19" customWidth="1"/>
    <col min="19" max="16384" width="9.140625" style="19"/>
  </cols>
  <sheetData>
    <row r="1" spans="1:15" s="147" customFormat="1" hidden="1" x14ac:dyDescent="0.25">
      <c r="A1" s="146"/>
      <c r="C1" s="147">
        <v>2</v>
      </c>
      <c r="D1" s="147">
        <v>3</v>
      </c>
      <c r="E1" s="147">
        <v>4</v>
      </c>
      <c r="F1" s="147">
        <v>6</v>
      </c>
      <c r="K1" s="147">
        <v>19</v>
      </c>
    </row>
    <row r="2" spans="1:15" ht="18.75" x14ac:dyDescent="0.25">
      <c r="B2" s="179" t="s">
        <v>56</v>
      </c>
      <c r="C2" s="179"/>
      <c r="D2" s="179"/>
      <c r="E2" s="15" t="s">
        <v>69</v>
      </c>
      <c r="F2" s="11"/>
      <c r="G2" s="11"/>
      <c r="H2" s="11"/>
      <c r="I2" s="11"/>
      <c r="J2" s="11"/>
      <c r="K2" s="12"/>
      <c r="L2" s="13"/>
      <c r="M2" s="13"/>
      <c r="N2" s="148" t="str">
        <f ca="1">INDIRECT($N$3&amp;"!$t$4")</f>
        <v>17h45</v>
      </c>
      <c r="O2" s="149">
        <f ca="1">INDIRECT($N$3&amp;"!$c$4")</f>
        <v>43110</v>
      </c>
    </row>
    <row r="3" spans="1:15" x14ac:dyDescent="0.25">
      <c r="B3" s="180" t="s">
        <v>0</v>
      </c>
      <c r="C3" s="180"/>
      <c r="D3" s="180"/>
      <c r="E3" s="26" t="s">
        <v>35</v>
      </c>
      <c r="F3" s="15"/>
      <c r="G3" s="85" t="str">
        <f ca="1">INDIRECT($N$3&amp;"!$G$2")</f>
        <v>NGHỆ THUẬT LÃNH ĐẠO</v>
      </c>
      <c r="H3" s="26"/>
      <c r="I3" s="16"/>
      <c r="J3" s="133" t="s">
        <v>52</v>
      </c>
      <c r="K3" s="134">
        <f ca="1">INDIRECT($N$3&amp;"!$R$2")</f>
        <v>5</v>
      </c>
      <c r="L3" s="13"/>
      <c r="M3" s="13"/>
      <c r="N3" s="150" t="s">
        <v>74</v>
      </c>
      <c r="O3" s="151"/>
    </row>
    <row r="4" spans="1:15" x14ac:dyDescent="0.25">
      <c r="B4" s="153"/>
      <c r="C4" s="153"/>
      <c r="D4" s="17"/>
      <c r="E4" s="26" t="s">
        <v>55</v>
      </c>
      <c r="F4" s="14"/>
      <c r="G4" s="85" t="str">
        <f ca="1">INDIRECT($N$3&amp;"!$G$3")</f>
        <v>OB403</v>
      </c>
      <c r="H4" s="26"/>
      <c r="I4" s="16"/>
      <c r="J4" s="135" t="s">
        <v>29</v>
      </c>
      <c r="K4" s="134">
        <f ca="1">INDIRECT($N$3&amp;"!$R$3")</f>
        <v>2</v>
      </c>
      <c r="L4" s="13"/>
      <c r="M4" s="13"/>
      <c r="N4" s="151">
        <v>22</v>
      </c>
      <c r="O4" s="151"/>
    </row>
    <row r="5" spans="1:15" x14ac:dyDescent="0.25">
      <c r="B5" s="178" t="str">
        <f ca="1">"Thời gian: "&amp;$N$2&amp;" ngày "&amp;TEXT(DAY($O$2),"00")&amp;" tháng "&amp;TEXT(MONTH($O$2),"00")&amp;" năm " &amp; TEXT(YEAR($O$2),"0000")</f>
        <v>Thời gian: 17h45 ngày 10 tháng 01 năm 2018</v>
      </c>
      <c r="C5" s="178"/>
      <c r="D5" s="178"/>
      <c r="E5" s="178"/>
      <c r="F5" s="21" t="str">
        <f>"* Phòng thi: "&amp;L5&amp;" * "&amp;$N$6</f>
        <v>* Phòng thi: 401/1 * 254 Nguyễn Văn Linh</v>
      </c>
      <c r="H5" s="22"/>
      <c r="I5" s="22"/>
      <c r="J5" s="135" t="s">
        <v>23</v>
      </c>
      <c r="K5" s="136">
        <f ca="1">INDIRECT($N$3&amp;"!$R$4")</f>
        <v>1</v>
      </c>
      <c r="L5" s="152" t="str">
        <f>LEFT(N5,FIND("-",N5)-1)</f>
        <v>401/1</v>
      </c>
      <c r="M5" s="152" t="s">
        <v>63</v>
      </c>
      <c r="N5" s="151" t="s">
        <v>79</v>
      </c>
      <c r="O5" s="151"/>
    </row>
    <row r="6" spans="1:15" x14ac:dyDescent="0.25">
      <c r="B6" s="181" t="s">
        <v>21</v>
      </c>
      <c r="C6" s="181" t="s">
        <v>4</v>
      </c>
      <c r="D6" s="183" t="s">
        <v>2</v>
      </c>
      <c r="E6" s="184"/>
      <c r="F6" s="181" t="s">
        <v>3</v>
      </c>
      <c r="G6" s="181" t="s">
        <v>24</v>
      </c>
      <c r="H6" s="181" t="s">
        <v>25</v>
      </c>
      <c r="I6" s="187" t="s">
        <v>27</v>
      </c>
      <c r="J6" s="187"/>
      <c r="K6" s="181" t="s">
        <v>26</v>
      </c>
      <c r="L6" s="13"/>
      <c r="M6" s="13"/>
      <c r="N6" s="151" t="s">
        <v>70</v>
      </c>
      <c r="O6" s="151"/>
    </row>
    <row r="7" spans="1:15" x14ac:dyDescent="0.25">
      <c r="B7" s="182"/>
      <c r="C7" s="182"/>
      <c r="D7" s="185"/>
      <c r="E7" s="186"/>
      <c r="F7" s="182"/>
      <c r="G7" s="182" t="s">
        <v>22</v>
      </c>
      <c r="H7" s="182" t="s">
        <v>22</v>
      </c>
      <c r="I7" s="23" t="s">
        <v>19</v>
      </c>
      <c r="J7" s="23" t="s">
        <v>20</v>
      </c>
      <c r="K7" s="182" t="s">
        <v>22</v>
      </c>
      <c r="L7" s="13"/>
      <c r="M7" s="13"/>
    </row>
    <row r="8" spans="1:15" ht="21.75" customHeight="1" x14ac:dyDescent="0.2">
      <c r="A8" s="84">
        <f>IF(ISNUMBER(N8),$N$4*(N8-1)+1,IF(B8&lt;=$N$4,A7+1,""))</f>
        <v>1</v>
      </c>
      <c r="B8" s="156">
        <v>1</v>
      </c>
      <c r="C8" s="56">
        <f ca="1">IF(ISNA(VLOOKUP($A8,INDIRECT($N$3&amp;"!$A$5:$WY$10177"),C$1,0)),"",IF(VLOOKUP($A8,INDIRECT($N$3&amp;"!$A$5:$WY$10177"),C$1,0)="","",VLOOKUP($A8,INDIRECT($N$3&amp;"!$A$5:$WY$10177"),C$1,0)))</f>
        <v>2227212001</v>
      </c>
      <c r="D8" s="52" t="str">
        <f ca="1">IF(ISNA(VLOOKUP($A8,INDIRECT($N$3&amp;"!$A$5:$WY$10177"),D$1,0)),"",IF(VLOOKUP($A8,INDIRECT($N$3&amp;"!$A$5:$WY$10177"),D$1,0)="","",VLOOKUP($A8,INDIRECT($N$3&amp;"!$A$5:$WY$10177"),D$1,0)))</f>
        <v>Phan Trần</v>
      </c>
      <c r="E8" s="53" t="str">
        <f ca="1">IF(ISNA(VLOOKUP($A8,INDIRECT($N$3&amp;"!$A$5:$WY$10177"),E$1,0)),"",IF(VLOOKUP($A8,INDIRECT($N$3&amp;"!$A$5:$WY$10177"),E$1,0)="","",VLOOKUP($A8,INDIRECT($N$3&amp;"!$A$5:$WY$10177"),E$1,0)))</f>
        <v>Anh</v>
      </c>
      <c r="F8" s="54" t="str">
        <f ca="1">IF(ISNA(VLOOKUP($A8,INDIRECT($N$3&amp;"!$A$5:$WY$10177"),F$1,0)),"",IF(VLOOKUP($A8,INDIRECT($N$3&amp;"!$A$5:$WY$10177"),F$1,0)="","",VLOOKUP($A8,INDIRECT($N$3&amp;"!$A$5:$WY$10177"),F$1,0)))</f>
        <v>B22QTH</v>
      </c>
      <c r="G8" s="51"/>
      <c r="H8" s="24"/>
      <c r="I8" s="24"/>
      <c r="J8" s="24"/>
      <c r="K8" s="24" t="str">
        <f ca="1">IF(ISNA(VLOOKUP($A8,INDIRECT($N$3&amp;"!$A$5:$WY$10177"),K$1,0)),"",IF(VLOOKUP($A8,INDIRECT($N$3&amp;"!$A$5:$WY$10177"),K$1,0)="","",VLOOKUP($A8,INDIRECT($N$3&amp;"!$A$5:$WY$10177"),K$1,0)))</f>
        <v>HP</v>
      </c>
      <c r="L8" s="25"/>
      <c r="M8" s="25"/>
      <c r="N8" s="19">
        <v>1</v>
      </c>
    </row>
    <row r="9" spans="1:15" ht="21.75" customHeight="1" x14ac:dyDescent="0.2">
      <c r="A9" s="84">
        <f t="shared" ref="A9:A36" si="0">IF(ISNUMBER(N9),$N$4*(N9-1)+1,IF(B9&lt;=$N$4,A8+1,""))</f>
        <v>2</v>
      </c>
      <c r="B9" s="156">
        <f>B8+1</f>
        <v>2</v>
      </c>
      <c r="C9" s="56">
        <f t="shared" ref="C9:F36" ca="1" si="1">IF(ISNA(VLOOKUP($A9,INDIRECT($N$3&amp;"!$A$5:$WY$10177"),C$1,0)),"",IF(VLOOKUP($A9,INDIRECT($N$3&amp;"!$A$5:$WY$10177"),C$1,0)="","",VLOOKUP($A9,INDIRECT($N$3&amp;"!$A$5:$WY$10177"),C$1,0)))</f>
        <v>2226212002</v>
      </c>
      <c r="D9" s="52" t="str">
        <f t="shared" ca="1" si="1"/>
        <v>Tôn Nữ Nhật</v>
      </c>
      <c r="E9" s="53" t="str">
        <f t="shared" ca="1" si="1"/>
        <v>Anh</v>
      </c>
      <c r="F9" s="54" t="str">
        <f t="shared" ca="1" si="1"/>
        <v>B22QTH</v>
      </c>
      <c r="G9" s="51"/>
      <c r="H9" s="24"/>
      <c r="I9" s="24"/>
      <c r="J9" s="24"/>
      <c r="K9" s="24" t="str">
        <f t="shared" ref="K9:K36" ca="1" si="2">IF(ISNA(VLOOKUP($A9,INDIRECT($N$3&amp;"!$A$5:$WY$10177"),K$1,0)),"",IF(VLOOKUP($A9,INDIRECT($N$3&amp;"!$A$5:$WY$10177"),K$1,0)="","",VLOOKUP($A9,INDIRECT($N$3&amp;"!$A$5:$WY$10177"),K$1,0)))</f>
        <v/>
      </c>
      <c r="L9" s="25"/>
      <c r="M9" s="25"/>
    </row>
    <row r="10" spans="1:15" ht="21.75" customHeight="1" x14ac:dyDescent="0.2">
      <c r="A10" s="84">
        <f t="shared" si="0"/>
        <v>3</v>
      </c>
      <c r="B10" s="156">
        <f t="shared" ref="B10:B36" si="3">B9+1</f>
        <v>3</v>
      </c>
      <c r="C10" s="56">
        <f t="shared" ca="1" si="1"/>
        <v>2226212003</v>
      </c>
      <c r="D10" s="52" t="str">
        <f t="shared" ca="1" si="1"/>
        <v>Nguyễn Thị Minh</v>
      </c>
      <c r="E10" s="53" t="str">
        <f t="shared" ca="1" si="1"/>
        <v>Châu</v>
      </c>
      <c r="F10" s="54" t="str">
        <f t="shared" ca="1" si="1"/>
        <v>B22QTH</v>
      </c>
      <c r="G10" s="51"/>
      <c r="H10" s="24"/>
      <c r="I10" s="24"/>
      <c r="J10" s="24"/>
      <c r="K10" s="24" t="str">
        <f t="shared" ca="1" si="2"/>
        <v/>
      </c>
      <c r="L10" s="25"/>
      <c r="M10" s="25"/>
    </row>
    <row r="11" spans="1:15" ht="21.75" customHeight="1" x14ac:dyDescent="0.2">
      <c r="A11" s="84">
        <f t="shared" si="0"/>
        <v>4</v>
      </c>
      <c r="B11" s="156">
        <f t="shared" si="3"/>
        <v>4</v>
      </c>
      <c r="C11" s="56">
        <f t="shared" ca="1" si="1"/>
        <v>2227212004</v>
      </c>
      <c r="D11" s="52" t="str">
        <f t="shared" ca="1" si="1"/>
        <v>Nguyễn Lê Trung</v>
      </c>
      <c r="E11" s="53" t="str">
        <f t="shared" ca="1" si="1"/>
        <v>Dũng</v>
      </c>
      <c r="F11" s="54" t="str">
        <f t="shared" ca="1" si="1"/>
        <v>B22QTH</v>
      </c>
      <c r="G11" s="51"/>
      <c r="H11" s="24"/>
      <c r="I11" s="24"/>
      <c r="J11" s="24"/>
      <c r="K11" s="24" t="str">
        <f t="shared" ca="1" si="2"/>
        <v>HP</v>
      </c>
      <c r="L11" s="25"/>
      <c r="M11" s="25"/>
    </row>
    <row r="12" spans="1:15" ht="21.75" customHeight="1" x14ac:dyDescent="0.2">
      <c r="A12" s="84">
        <f t="shared" si="0"/>
        <v>5</v>
      </c>
      <c r="B12" s="156">
        <f t="shared" si="3"/>
        <v>5</v>
      </c>
      <c r="C12" s="56">
        <f t="shared" ca="1" si="1"/>
        <v>2227212005</v>
      </c>
      <c r="D12" s="52" t="str">
        <f t="shared" ca="1" si="1"/>
        <v>Đỗ Văn Anh</v>
      </c>
      <c r="E12" s="53" t="str">
        <f t="shared" ca="1" si="1"/>
        <v>Duy</v>
      </c>
      <c r="F12" s="54" t="str">
        <f t="shared" ca="1" si="1"/>
        <v>B22QTH</v>
      </c>
      <c r="G12" s="51"/>
      <c r="H12" s="24"/>
      <c r="I12" s="24"/>
      <c r="J12" s="24"/>
      <c r="K12" s="24" t="str">
        <f t="shared" ca="1" si="2"/>
        <v/>
      </c>
      <c r="L12" s="25"/>
      <c r="M12" s="25"/>
    </row>
    <row r="13" spans="1:15" ht="21.75" customHeight="1" x14ac:dyDescent="0.2">
      <c r="A13" s="84">
        <f t="shared" si="0"/>
        <v>6</v>
      </c>
      <c r="B13" s="156">
        <f t="shared" si="3"/>
        <v>6</v>
      </c>
      <c r="C13" s="56">
        <f t="shared" ca="1" si="1"/>
        <v>2227212006</v>
      </c>
      <c r="D13" s="52" t="str">
        <f t="shared" ca="1" si="1"/>
        <v>Hoàng Hải</v>
      </c>
      <c r="E13" s="53" t="str">
        <f t="shared" ca="1" si="1"/>
        <v>Hà</v>
      </c>
      <c r="F13" s="54" t="str">
        <f t="shared" ca="1" si="1"/>
        <v>B22QTH</v>
      </c>
      <c r="G13" s="51"/>
      <c r="H13" s="24"/>
      <c r="I13" s="24"/>
      <c r="J13" s="24"/>
      <c r="K13" s="24" t="str">
        <f t="shared" ca="1" si="2"/>
        <v>HP</v>
      </c>
      <c r="L13" s="25"/>
      <c r="M13" s="25"/>
    </row>
    <row r="14" spans="1:15" ht="21.75" customHeight="1" x14ac:dyDescent="0.2">
      <c r="A14" s="84">
        <f t="shared" si="0"/>
        <v>7</v>
      </c>
      <c r="B14" s="156">
        <f t="shared" si="3"/>
        <v>7</v>
      </c>
      <c r="C14" s="56">
        <f t="shared" ca="1" si="1"/>
        <v>2226212007</v>
      </c>
      <c r="D14" s="52" t="str">
        <f t="shared" ca="1" si="1"/>
        <v>Hoàng Nguyễn Thu</v>
      </c>
      <c r="E14" s="53" t="str">
        <f t="shared" ca="1" si="1"/>
        <v>Hà</v>
      </c>
      <c r="F14" s="54" t="str">
        <f t="shared" ca="1" si="1"/>
        <v>B22QTH</v>
      </c>
      <c r="G14" s="51"/>
      <c r="H14" s="24"/>
      <c r="I14" s="24"/>
      <c r="J14" s="24"/>
      <c r="K14" s="24" t="str">
        <f t="shared" ca="1" si="2"/>
        <v/>
      </c>
      <c r="L14" s="25"/>
      <c r="M14" s="25"/>
    </row>
    <row r="15" spans="1:15" ht="21.75" customHeight="1" x14ac:dyDescent="0.2">
      <c r="A15" s="84">
        <f t="shared" si="0"/>
        <v>8</v>
      </c>
      <c r="B15" s="156">
        <f t="shared" si="3"/>
        <v>8</v>
      </c>
      <c r="C15" s="56">
        <f t="shared" ca="1" si="1"/>
        <v>2227212008</v>
      </c>
      <c r="D15" s="52" t="str">
        <f t="shared" ca="1" si="1"/>
        <v>Nguyễn Nam</v>
      </c>
      <c r="E15" s="53" t="str">
        <f t="shared" ca="1" si="1"/>
        <v>Hà</v>
      </c>
      <c r="F15" s="54" t="str">
        <f t="shared" ca="1" si="1"/>
        <v>B22QTH</v>
      </c>
      <c r="G15" s="51"/>
      <c r="H15" s="24"/>
      <c r="I15" s="24"/>
      <c r="J15" s="24"/>
      <c r="K15" s="24" t="str">
        <f t="shared" ca="1" si="2"/>
        <v/>
      </c>
      <c r="L15" s="25"/>
      <c r="M15" s="25"/>
    </row>
    <row r="16" spans="1:15" ht="21.75" customHeight="1" x14ac:dyDescent="0.2">
      <c r="A16" s="84">
        <f t="shared" si="0"/>
        <v>9</v>
      </c>
      <c r="B16" s="156">
        <f t="shared" si="3"/>
        <v>9</v>
      </c>
      <c r="C16" s="56">
        <f t="shared" ca="1" si="1"/>
        <v>2227212009</v>
      </c>
      <c r="D16" s="52" t="str">
        <f t="shared" ca="1" si="1"/>
        <v>Nguyễn Văn</v>
      </c>
      <c r="E16" s="53" t="str">
        <f t="shared" ca="1" si="1"/>
        <v>Hùng</v>
      </c>
      <c r="F16" s="54" t="str">
        <f t="shared" ca="1" si="1"/>
        <v>B22QTH</v>
      </c>
      <c r="G16" s="51"/>
      <c r="H16" s="24"/>
      <c r="I16" s="24"/>
      <c r="J16" s="24"/>
      <c r="K16" s="24" t="str">
        <f t="shared" ca="1" si="2"/>
        <v/>
      </c>
      <c r="L16" s="25"/>
      <c r="M16" s="25"/>
    </row>
    <row r="17" spans="1:13" ht="21.75" customHeight="1" x14ac:dyDescent="0.2">
      <c r="A17" s="84">
        <f t="shared" si="0"/>
        <v>10</v>
      </c>
      <c r="B17" s="156">
        <f t="shared" si="3"/>
        <v>10</v>
      </c>
      <c r="C17" s="56">
        <f t="shared" ca="1" si="1"/>
        <v>2227212010</v>
      </c>
      <c r="D17" s="52" t="str">
        <f t="shared" ca="1" si="1"/>
        <v>Lê Hồng</v>
      </c>
      <c r="E17" s="53" t="str">
        <f t="shared" ca="1" si="1"/>
        <v>Huy</v>
      </c>
      <c r="F17" s="54" t="str">
        <f t="shared" ca="1" si="1"/>
        <v>B22QTH</v>
      </c>
      <c r="G17" s="51"/>
      <c r="H17" s="24"/>
      <c r="I17" s="24"/>
      <c r="J17" s="24"/>
      <c r="K17" s="24" t="str">
        <f t="shared" ca="1" si="2"/>
        <v/>
      </c>
      <c r="L17" s="25"/>
      <c r="M17" s="25"/>
    </row>
    <row r="18" spans="1:13" ht="21.75" customHeight="1" x14ac:dyDescent="0.2">
      <c r="A18" s="84">
        <f t="shared" si="0"/>
        <v>11</v>
      </c>
      <c r="B18" s="156">
        <f t="shared" si="3"/>
        <v>11</v>
      </c>
      <c r="C18" s="56">
        <f t="shared" ca="1" si="1"/>
        <v>2227212012</v>
      </c>
      <c r="D18" s="52" t="str">
        <f t="shared" ca="1" si="1"/>
        <v>Trần Thiện</v>
      </c>
      <c r="E18" s="53" t="str">
        <f t="shared" ca="1" si="1"/>
        <v>Khiêm</v>
      </c>
      <c r="F18" s="54" t="str">
        <f t="shared" ca="1" si="1"/>
        <v>B22QTH</v>
      </c>
      <c r="G18" s="51"/>
      <c r="H18" s="24"/>
      <c r="I18" s="24"/>
      <c r="J18" s="24"/>
      <c r="K18" s="24" t="str">
        <f t="shared" ca="1" si="2"/>
        <v/>
      </c>
      <c r="L18" s="25"/>
      <c r="M18" s="25"/>
    </row>
    <row r="19" spans="1:13" ht="21.75" customHeight="1" x14ac:dyDescent="0.2">
      <c r="A19" s="84">
        <f t="shared" si="0"/>
        <v>12</v>
      </c>
      <c r="B19" s="156">
        <f t="shared" si="3"/>
        <v>12</v>
      </c>
      <c r="C19" s="56">
        <f t="shared" ca="1" si="1"/>
        <v>2226212013</v>
      </c>
      <c r="D19" s="52" t="str">
        <f t="shared" ca="1" si="1"/>
        <v>Nguyễn Hoàng</v>
      </c>
      <c r="E19" s="53" t="str">
        <f t="shared" ca="1" si="1"/>
        <v>Linh</v>
      </c>
      <c r="F19" s="54" t="str">
        <f t="shared" ca="1" si="1"/>
        <v>B22QTH</v>
      </c>
      <c r="G19" s="51"/>
      <c r="H19" s="24"/>
      <c r="I19" s="24"/>
      <c r="J19" s="24"/>
      <c r="K19" s="24" t="str">
        <f t="shared" ca="1" si="2"/>
        <v/>
      </c>
      <c r="L19" s="25"/>
      <c r="M19" s="25"/>
    </row>
    <row r="20" spans="1:13" ht="21.75" customHeight="1" x14ac:dyDescent="0.2">
      <c r="A20" s="84">
        <f t="shared" si="0"/>
        <v>13</v>
      </c>
      <c r="B20" s="156">
        <f t="shared" si="3"/>
        <v>13</v>
      </c>
      <c r="C20" s="56">
        <f t="shared" ca="1" si="1"/>
        <v>2227212014</v>
      </c>
      <c r="D20" s="52" t="str">
        <f t="shared" ca="1" si="1"/>
        <v>Phan Văn</v>
      </c>
      <c r="E20" s="53" t="str">
        <f t="shared" ca="1" si="1"/>
        <v>Lộc</v>
      </c>
      <c r="F20" s="54" t="str">
        <f t="shared" ca="1" si="1"/>
        <v>B22QTH</v>
      </c>
      <c r="G20" s="51"/>
      <c r="H20" s="24"/>
      <c r="I20" s="24"/>
      <c r="J20" s="24"/>
      <c r="K20" s="24" t="str">
        <f t="shared" ca="1" si="2"/>
        <v>HP</v>
      </c>
      <c r="L20" s="25"/>
      <c r="M20" s="25"/>
    </row>
    <row r="21" spans="1:13" ht="21.75" customHeight="1" x14ac:dyDescent="0.2">
      <c r="A21" s="84">
        <f t="shared" si="0"/>
        <v>14</v>
      </c>
      <c r="B21" s="156">
        <f t="shared" si="3"/>
        <v>14</v>
      </c>
      <c r="C21" s="56">
        <f t="shared" ca="1" si="1"/>
        <v>2226212015</v>
      </c>
      <c r="D21" s="52" t="str">
        <f t="shared" ca="1" si="1"/>
        <v>Nguyễn Lê Thanh</v>
      </c>
      <c r="E21" s="53" t="str">
        <f t="shared" ca="1" si="1"/>
        <v>Ly</v>
      </c>
      <c r="F21" s="54" t="str">
        <f t="shared" ca="1" si="1"/>
        <v>B22QTH</v>
      </c>
      <c r="G21" s="51"/>
      <c r="H21" s="24"/>
      <c r="I21" s="24"/>
      <c r="J21" s="24"/>
      <c r="K21" s="24" t="str">
        <f t="shared" ca="1" si="2"/>
        <v/>
      </c>
      <c r="L21" s="25"/>
      <c r="M21" s="25"/>
    </row>
    <row r="22" spans="1:13" ht="21.75" customHeight="1" x14ac:dyDescent="0.2">
      <c r="A22" s="84">
        <f t="shared" si="0"/>
        <v>15</v>
      </c>
      <c r="B22" s="156">
        <f t="shared" si="3"/>
        <v>15</v>
      </c>
      <c r="C22" s="56">
        <f t="shared" ca="1" si="1"/>
        <v>2227212016</v>
      </c>
      <c r="D22" s="52" t="str">
        <f t="shared" ca="1" si="1"/>
        <v>Phạm Nhật</v>
      </c>
      <c r="E22" s="53" t="str">
        <f t="shared" ca="1" si="1"/>
        <v>Minh</v>
      </c>
      <c r="F22" s="54" t="str">
        <f t="shared" ca="1" si="1"/>
        <v>B22QTH</v>
      </c>
      <c r="G22" s="51"/>
      <c r="H22" s="24"/>
      <c r="I22" s="24"/>
      <c r="J22" s="24"/>
      <c r="K22" s="24" t="str">
        <f t="shared" ca="1" si="2"/>
        <v>HP</v>
      </c>
      <c r="L22" s="25"/>
      <c r="M22" s="25"/>
    </row>
    <row r="23" spans="1:13" ht="21.75" customHeight="1" x14ac:dyDescent="0.2">
      <c r="A23" s="84">
        <f t="shared" si="0"/>
        <v>16</v>
      </c>
      <c r="B23" s="156">
        <f t="shared" si="3"/>
        <v>16</v>
      </c>
      <c r="C23" s="56">
        <f t="shared" ca="1" si="1"/>
        <v>2227212017</v>
      </c>
      <c r="D23" s="52" t="str">
        <f t="shared" ca="1" si="1"/>
        <v>Tống Hoàng</v>
      </c>
      <c r="E23" s="53" t="str">
        <f t="shared" ca="1" si="1"/>
        <v>Minh</v>
      </c>
      <c r="F23" s="54" t="str">
        <f t="shared" ca="1" si="1"/>
        <v>B22QTH</v>
      </c>
      <c r="G23" s="51"/>
      <c r="H23" s="24"/>
      <c r="I23" s="24"/>
      <c r="J23" s="24"/>
      <c r="K23" s="24" t="str">
        <f t="shared" ca="1" si="2"/>
        <v/>
      </c>
      <c r="L23" s="25"/>
      <c r="M23" s="25"/>
    </row>
    <row r="24" spans="1:13" ht="21.75" customHeight="1" x14ac:dyDescent="0.2">
      <c r="A24" s="84">
        <f t="shared" si="0"/>
        <v>17</v>
      </c>
      <c r="B24" s="156">
        <f t="shared" si="3"/>
        <v>17</v>
      </c>
      <c r="C24" s="56">
        <f t="shared" ca="1" si="1"/>
        <v>2226212018</v>
      </c>
      <c r="D24" s="52" t="str">
        <f t="shared" ca="1" si="1"/>
        <v xml:space="preserve">Ông Văn Hoàng </v>
      </c>
      <c r="E24" s="53" t="str">
        <f t="shared" ca="1" si="1"/>
        <v>My</v>
      </c>
      <c r="F24" s="54" t="str">
        <f t="shared" ca="1" si="1"/>
        <v>B22QTH</v>
      </c>
      <c r="G24" s="51"/>
      <c r="H24" s="24"/>
      <c r="I24" s="24"/>
      <c r="J24" s="24"/>
      <c r="K24" s="24" t="str">
        <f t="shared" ca="1" si="2"/>
        <v/>
      </c>
      <c r="L24" s="25"/>
      <c r="M24" s="25"/>
    </row>
    <row r="25" spans="1:13" ht="21.75" customHeight="1" x14ac:dyDescent="0.2">
      <c r="A25" s="84">
        <f t="shared" si="0"/>
        <v>18</v>
      </c>
      <c r="B25" s="156">
        <f t="shared" si="3"/>
        <v>18</v>
      </c>
      <c r="C25" s="56">
        <f t="shared" ca="1" si="1"/>
        <v>2226212019</v>
      </c>
      <c r="D25" s="52" t="str">
        <f t="shared" ca="1" si="1"/>
        <v>Phùng Thị Thu</v>
      </c>
      <c r="E25" s="53" t="str">
        <f t="shared" ca="1" si="1"/>
        <v>Ngân</v>
      </c>
      <c r="F25" s="54" t="str">
        <f t="shared" ca="1" si="1"/>
        <v>B22QTH</v>
      </c>
      <c r="G25" s="51"/>
      <c r="H25" s="24"/>
      <c r="I25" s="24"/>
      <c r="J25" s="24"/>
      <c r="K25" s="24" t="str">
        <f t="shared" ca="1" si="2"/>
        <v/>
      </c>
      <c r="L25" s="25"/>
      <c r="M25" s="25"/>
    </row>
    <row r="26" spans="1:13" ht="21.75" customHeight="1" x14ac:dyDescent="0.2">
      <c r="A26" s="84">
        <f t="shared" si="0"/>
        <v>19</v>
      </c>
      <c r="B26" s="156">
        <f t="shared" si="3"/>
        <v>19</v>
      </c>
      <c r="C26" s="56">
        <f t="shared" ca="1" si="1"/>
        <v>2226212020</v>
      </c>
      <c r="D26" s="52" t="str">
        <f t="shared" ca="1" si="1"/>
        <v>Trần Nguyễn Thảo</v>
      </c>
      <c r="E26" s="53" t="str">
        <f t="shared" ca="1" si="1"/>
        <v>Nguyên</v>
      </c>
      <c r="F26" s="54" t="str">
        <f t="shared" ca="1" si="1"/>
        <v>B22QTH</v>
      </c>
      <c r="G26" s="51"/>
      <c r="H26" s="24"/>
      <c r="I26" s="24"/>
      <c r="J26" s="24"/>
      <c r="K26" s="24" t="str">
        <f t="shared" ca="1" si="2"/>
        <v/>
      </c>
      <c r="L26" s="25"/>
      <c r="M26" s="25"/>
    </row>
    <row r="27" spans="1:13" ht="21.75" customHeight="1" x14ac:dyDescent="0.2">
      <c r="A27" s="84">
        <f t="shared" si="0"/>
        <v>20</v>
      </c>
      <c r="B27" s="156">
        <f t="shared" si="3"/>
        <v>20</v>
      </c>
      <c r="C27" s="56">
        <f t="shared" ca="1" si="1"/>
        <v>2227212021</v>
      </c>
      <c r="D27" s="52" t="str">
        <f t="shared" ca="1" si="1"/>
        <v xml:space="preserve">Trương Thế </v>
      </c>
      <c r="E27" s="53" t="str">
        <f t="shared" ca="1" si="1"/>
        <v>Nhân</v>
      </c>
      <c r="F27" s="54" t="str">
        <f t="shared" ca="1" si="1"/>
        <v>B22QTH</v>
      </c>
      <c r="G27" s="51"/>
      <c r="H27" s="24"/>
      <c r="I27" s="24"/>
      <c r="J27" s="24"/>
      <c r="K27" s="24" t="str">
        <f t="shared" ca="1" si="2"/>
        <v>HP</v>
      </c>
      <c r="L27" s="25"/>
      <c r="M27" s="25"/>
    </row>
    <row r="28" spans="1:13" ht="21.75" customHeight="1" x14ac:dyDescent="0.2">
      <c r="A28" s="84">
        <f t="shared" si="0"/>
        <v>21</v>
      </c>
      <c r="B28" s="156">
        <f t="shared" si="3"/>
        <v>21</v>
      </c>
      <c r="C28" s="56">
        <f t="shared" ca="1" si="1"/>
        <v>2227212022</v>
      </c>
      <c r="D28" s="52" t="str">
        <f t="shared" ca="1" si="1"/>
        <v>Nguyễn Hoàng</v>
      </c>
      <c r="E28" s="53" t="str">
        <f t="shared" ca="1" si="1"/>
        <v>Phúc</v>
      </c>
      <c r="F28" s="54" t="str">
        <f t="shared" ca="1" si="1"/>
        <v>B22QTH</v>
      </c>
      <c r="G28" s="51"/>
      <c r="H28" s="24"/>
      <c r="I28" s="24"/>
      <c r="J28" s="24"/>
      <c r="K28" s="24" t="str">
        <f t="shared" ca="1" si="2"/>
        <v/>
      </c>
      <c r="L28" s="25"/>
      <c r="M28" s="25"/>
    </row>
    <row r="29" spans="1:13" ht="21.75" customHeight="1" x14ac:dyDescent="0.2">
      <c r="A29" s="84">
        <f t="shared" si="0"/>
        <v>22</v>
      </c>
      <c r="B29" s="156">
        <f t="shared" si="3"/>
        <v>22</v>
      </c>
      <c r="C29" s="56">
        <f t="shared" ca="1" si="1"/>
        <v>2227212024</v>
      </c>
      <c r="D29" s="52" t="str">
        <f t="shared" ca="1" si="1"/>
        <v>Đinh Viết</v>
      </c>
      <c r="E29" s="53" t="str">
        <f t="shared" ca="1" si="1"/>
        <v>Tâm</v>
      </c>
      <c r="F29" s="54" t="str">
        <f t="shared" ca="1" si="1"/>
        <v>B22QTH</v>
      </c>
      <c r="G29" s="51"/>
      <c r="H29" s="24"/>
      <c r="I29" s="24"/>
      <c r="J29" s="24"/>
      <c r="K29" s="24" t="str">
        <f t="shared" ca="1" si="2"/>
        <v>HP</v>
      </c>
      <c r="L29" s="25"/>
      <c r="M29" s="25"/>
    </row>
    <row r="30" spans="1:13" ht="21.75" customHeight="1" x14ac:dyDescent="0.2">
      <c r="A30" s="84" t="str">
        <f t="shared" si="0"/>
        <v/>
      </c>
      <c r="B30" s="156">
        <f t="shared" si="3"/>
        <v>23</v>
      </c>
      <c r="C30" s="56" t="str">
        <f t="shared" ca="1" si="1"/>
        <v/>
      </c>
      <c r="D30" s="52" t="str">
        <f t="shared" ca="1" si="1"/>
        <v/>
      </c>
      <c r="E30" s="53" t="str">
        <f t="shared" ca="1" si="1"/>
        <v/>
      </c>
      <c r="F30" s="54" t="str">
        <f t="shared" ca="1" si="1"/>
        <v/>
      </c>
      <c r="G30" s="51"/>
      <c r="H30" s="24"/>
      <c r="I30" s="24"/>
      <c r="J30" s="24"/>
      <c r="K30" s="24" t="str">
        <f t="shared" ca="1" si="2"/>
        <v/>
      </c>
      <c r="L30" s="25"/>
      <c r="M30" s="25"/>
    </row>
    <row r="31" spans="1:13" ht="21.75" customHeight="1" x14ac:dyDescent="0.2">
      <c r="A31" s="84" t="str">
        <f t="shared" si="0"/>
        <v/>
      </c>
      <c r="B31" s="156">
        <f t="shared" si="3"/>
        <v>24</v>
      </c>
      <c r="C31" s="56" t="str">
        <f t="shared" ca="1" si="1"/>
        <v/>
      </c>
      <c r="D31" s="52" t="str">
        <f t="shared" ca="1" si="1"/>
        <v/>
      </c>
      <c r="E31" s="53" t="str">
        <f t="shared" ca="1" si="1"/>
        <v/>
      </c>
      <c r="F31" s="54" t="str">
        <f t="shared" ca="1" si="1"/>
        <v/>
      </c>
      <c r="G31" s="51"/>
      <c r="H31" s="24"/>
      <c r="I31" s="24"/>
      <c r="J31" s="24"/>
      <c r="K31" s="24" t="str">
        <f t="shared" ca="1" si="2"/>
        <v/>
      </c>
      <c r="L31" s="25"/>
      <c r="M31" s="25"/>
    </row>
    <row r="32" spans="1:13" ht="21.75" customHeight="1" x14ac:dyDescent="0.2">
      <c r="A32" s="84" t="str">
        <f t="shared" si="0"/>
        <v/>
      </c>
      <c r="B32" s="156">
        <f t="shared" si="3"/>
        <v>25</v>
      </c>
      <c r="C32" s="56" t="str">
        <f t="shared" ca="1" si="1"/>
        <v/>
      </c>
      <c r="D32" s="52" t="str">
        <f t="shared" ca="1" si="1"/>
        <v/>
      </c>
      <c r="E32" s="53" t="str">
        <f t="shared" ca="1" si="1"/>
        <v/>
      </c>
      <c r="F32" s="54" t="str">
        <f t="shared" ca="1" si="1"/>
        <v/>
      </c>
      <c r="G32" s="51"/>
      <c r="H32" s="24"/>
      <c r="I32" s="24"/>
      <c r="J32" s="24"/>
      <c r="K32" s="24" t="str">
        <f t="shared" ca="1" si="2"/>
        <v/>
      </c>
      <c r="L32" s="25"/>
      <c r="M32" s="25"/>
    </row>
    <row r="33" spans="1:14" ht="21.75" customHeight="1" x14ac:dyDescent="0.2">
      <c r="A33" s="84" t="str">
        <f t="shared" si="0"/>
        <v/>
      </c>
      <c r="B33" s="156">
        <f t="shared" si="3"/>
        <v>26</v>
      </c>
      <c r="C33" s="56" t="str">
        <f t="shared" ca="1" si="1"/>
        <v/>
      </c>
      <c r="D33" s="52" t="str">
        <f t="shared" ca="1" si="1"/>
        <v/>
      </c>
      <c r="E33" s="53" t="str">
        <f t="shared" ca="1" si="1"/>
        <v/>
      </c>
      <c r="F33" s="54" t="str">
        <f t="shared" ca="1" si="1"/>
        <v/>
      </c>
      <c r="G33" s="51"/>
      <c r="H33" s="24"/>
      <c r="I33" s="24"/>
      <c r="J33" s="24"/>
      <c r="K33" s="24" t="str">
        <f t="shared" ca="1" si="2"/>
        <v/>
      </c>
      <c r="L33" s="25"/>
      <c r="M33" s="25"/>
    </row>
    <row r="34" spans="1:14" ht="21.75" customHeight="1" x14ac:dyDescent="0.2">
      <c r="A34" s="84" t="str">
        <f t="shared" si="0"/>
        <v/>
      </c>
      <c r="B34" s="156">
        <f t="shared" si="3"/>
        <v>27</v>
      </c>
      <c r="C34" s="56" t="str">
        <f t="shared" ca="1" si="1"/>
        <v/>
      </c>
      <c r="D34" s="52" t="str">
        <f t="shared" ca="1" si="1"/>
        <v/>
      </c>
      <c r="E34" s="53" t="str">
        <f t="shared" ca="1" si="1"/>
        <v/>
      </c>
      <c r="F34" s="54" t="str">
        <f t="shared" ca="1" si="1"/>
        <v/>
      </c>
      <c r="G34" s="51"/>
      <c r="H34" s="24"/>
      <c r="I34" s="24"/>
      <c r="J34" s="24"/>
      <c r="K34" s="24" t="str">
        <f t="shared" ca="1" si="2"/>
        <v/>
      </c>
      <c r="L34" s="25"/>
      <c r="M34" s="25"/>
    </row>
    <row r="35" spans="1:14" ht="21.75" customHeight="1" x14ac:dyDescent="0.2">
      <c r="A35" s="84" t="str">
        <f t="shared" si="0"/>
        <v/>
      </c>
      <c r="B35" s="156">
        <f t="shared" si="3"/>
        <v>28</v>
      </c>
      <c r="C35" s="56" t="str">
        <f t="shared" ca="1" si="1"/>
        <v/>
      </c>
      <c r="D35" s="52" t="str">
        <f t="shared" ca="1" si="1"/>
        <v/>
      </c>
      <c r="E35" s="53" t="str">
        <f t="shared" ca="1" si="1"/>
        <v/>
      </c>
      <c r="F35" s="54" t="str">
        <f t="shared" ca="1" si="1"/>
        <v/>
      </c>
      <c r="G35" s="51"/>
      <c r="H35" s="24"/>
      <c r="I35" s="24"/>
      <c r="J35" s="24"/>
      <c r="K35" s="24" t="str">
        <f t="shared" ca="1" si="2"/>
        <v/>
      </c>
      <c r="L35" s="25"/>
      <c r="M35" s="25"/>
    </row>
    <row r="36" spans="1:14" ht="21.75" customHeight="1" x14ac:dyDescent="0.2">
      <c r="A36" s="84" t="str">
        <f t="shared" si="0"/>
        <v/>
      </c>
      <c r="B36" s="156">
        <f t="shared" si="3"/>
        <v>29</v>
      </c>
      <c r="C36" s="56" t="str">
        <f t="shared" ca="1" si="1"/>
        <v/>
      </c>
      <c r="D36" s="52" t="str">
        <f t="shared" ca="1" si="1"/>
        <v/>
      </c>
      <c r="E36" s="53" t="str">
        <f t="shared" ca="1" si="1"/>
        <v/>
      </c>
      <c r="F36" s="54" t="str">
        <f t="shared" ca="1" si="1"/>
        <v/>
      </c>
      <c r="G36" s="51"/>
      <c r="H36" s="24"/>
      <c r="I36" s="24"/>
      <c r="J36" s="24"/>
      <c r="K36" s="24" t="str">
        <f t="shared" ca="1" si="2"/>
        <v/>
      </c>
      <c r="L36" s="25"/>
      <c r="M36" s="25"/>
    </row>
    <row r="37" spans="1:14" x14ac:dyDescent="0.25">
      <c r="B37" s="178" t="str">
        <f ca="1">"Thời gian: "&amp;$N$2&amp;" ngày "&amp;TEXT(DAY($O$2),"00")&amp;" tháng "&amp;TEXT(MONTH($O$2),"00")&amp;" năm " &amp; TEXT(YEAR($O$2),"0000")</f>
        <v>Thời gian: 17h45 ngày 10 tháng 01 năm 2018</v>
      </c>
      <c r="C37" s="178"/>
      <c r="D37" s="178"/>
      <c r="E37" s="178"/>
      <c r="F37" s="21" t="str">
        <f>"* Phòng thi: "&amp;L37&amp;" * "&amp;$N$6</f>
        <v>* Phòng thi: 401/2 * 254 Nguyễn Văn Linh</v>
      </c>
      <c r="H37" s="22"/>
      <c r="I37" s="22"/>
      <c r="J37" s="135" t="s">
        <v>23</v>
      </c>
      <c r="K37" s="136">
        <f ca="1">INDIRECT($N$3&amp;"!$R$4")</f>
        <v>1</v>
      </c>
      <c r="L37" s="152" t="str">
        <f>IF(ISERROR(FIND("-",SUBSTITUTE(N37,L5&amp;"-",""))),N37,LEFT(SUBSTITUTE(N37,L5&amp;"-",""),FIND("-",SUBSTITUTE(N37,L5&amp;"-",""))-1))</f>
        <v>401/2</v>
      </c>
      <c r="M37" s="152" t="s">
        <v>63</v>
      </c>
      <c r="N37" s="19" t="str">
        <f>SUBSTITUTE(N5,L5&amp;"-","")</f>
        <v>401/2-</v>
      </c>
    </row>
    <row r="38" spans="1:14" x14ac:dyDescent="0.25">
      <c r="B38" s="181" t="s">
        <v>21</v>
      </c>
      <c r="C38" s="181" t="s">
        <v>4</v>
      </c>
      <c r="D38" s="183" t="s">
        <v>2</v>
      </c>
      <c r="E38" s="184"/>
      <c r="F38" s="181" t="s">
        <v>3</v>
      </c>
      <c r="G38" s="181" t="s">
        <v>24</v>
      </c>
      <c r="H38" s="181" t="s">
        <v>25</v>
      </c>
      <c r="I38" s="187" t="s">
        <v>27</v>
      </c>
      <c r="J38" s="187"/>
      <c r="K38" s="181" t="s">
        <v>26</v>
      </c>
      <c r="L38" s="13"/>
      <c r="M38" s="13"/>
    </row>
    <row r="39" spans="1:14" x14ac:dyDescent="0.25">
      <c r="B39" s="182"/>
      <c r="C39" s="182"/>
      <c r="D39" s="185"/>
      <c r="E39" s="186"/>
      <c r="F39" s="182"/>
      <c r="G39" s="182" t="s">
        <v>22</v>
      </c>
      <c r="H39" s="182" t="s">
        <v>22</v>
      </c>
      <c r="I39" s="23" t="s">
        <v>19</v>
      </c>
      <c r="J39" s="23" t="s">
        <v>20</v>
      </c>
      <c r="K39" s="182" t="s">
        <v>22</v>
      </c>
      <c r="L39" s="13"/>
      <c r="M39" s="13"/>
    </row>
    <row r="40" spans="1:14" ht="21.75" customHeight="1" x14ac:dyDescent="0.2">
      <c r="A40" s="84">
        <f>IF(ISNUMBER(N40),$N$4*(N40-1)+1,IF(B40&lt;=$N$4,A39+1,""))</f>
        <v>23</v>
      </c>
      <c r="B40" s="156">
        <v>1</v>
      </c>
      <c r="C40" s="56">
        <f t="shared" ref="C40:F55" ca="1" si="4">IF(ISNA(VLOOKUP($A40,INDIRECT($N$3&amp;"!$A$5:$WY$10177"),C$1,0)),"",IF(VLOOKUP($A40,INDIRECT($N$3&amp;"!$A$5:$WY$10177"),C$1,0)="","",VLOOKUP($A40,INDIRECT($N$3&amp;"!$A$5:$WY$10177"),C$1,0)))</f>
        <v>2227212025</v>
      </c>
      <c r="D40" s="52" t="str">
        <f t="shared" ca="1" si="4"/>
        <v xml:space="preserve">Võ Như </v>
      </c>
      <c r="E40" s="53" t="str">
        <f t="shared" ca="1" si="4"/>
        <v>Tây</v>
      </c>
      <c r="F40" s="54" t="str">
        <f t="shared" ca="1" si="4"/>
        <v>B22QTH</v>
      </c>
      <c r="G40" s="51"/>
      <c r="H40" s="24"/>
      <c r="I40" s="24"/>
      <c r="J40" s="24"/>
      <c r="K40" s="24" t="str">
        <f t="shared" ref="K40:K68" ca="1" si="5">IF(ISNA(VLOOKUP($A40,INDIRECT($N$3&amp;"!$A$5:$WY$10177"),K$1,0)),"",IF(VLOOKUP($A40,INDIRECT($N$3&amp;"!$A$5:$WY$10177"),K$1,0)="","",VLOOKUP($A40,INDIRECT($N$3&amp;"!$A$5:$WY$10177"),K$1,0)))</f>
        <v/>
      </c>
      <c r="L40" s="25"/>
      <c r="M40" s="25"/>
      <c r="N40" s="19">
        <f>N8+1</f>
        <v>2</v>
      </c>
    </row>
    <row r="41" spans="1:14" ht="21.75" customHeight="1" x14ac:dyDescent="0.2">
      <c r="A41" s="84">
        <f t="shared" ref="A41:A68" si="6">IF(ISNUMBER(N41),$N$4*(N41-1)+1,IF(B41&lt;=$N$4,A40+1,""))</f>
        <v>24</v>
      </c>
      <c r="B41" s="156">
        <f>B40+1</f>
        <v>2</v>
      </c>
      <c r="C41" s="56">
        <f t="shared" ca="1" si="4"/>
        <v>2226212026</v>
      </c>
      <c r="D41" s="52" t="str">
        <f t="shared" ca="1" si="4"/>
        <v>Trần Thị Đào</v>
      </c>
      <c r="E41" s="53" t="str">
        <f t="shared" ca="1" si="4"/>
        <v>Thanh</v>
      </c>
      <c r="F41" s="54" t="str">
        <f t="shared" ca="1" si="4"/>
        <v>B22QTH</v>
      </c>
      <c r="G41" s="51"/>
      <c r="H41" s="24"/>
      <c r="I41" s="24"/>
      <c r="J41" s="24"/>
      <c r="K41" s="24" t="str">
        <f t="shared" ca="1" si="5"/>
        <v>HP</v>
      </c>
      <c r="L41" s="25"/>
      <c r="M41" s="25"/>
    </row>
    <row r="42" spans="1:14" ht="21.75" customHeight="1" x14ac:dyDescent="0.2">
      <c r="A42" s="84">
        <f t="shared" si="6"/>
        <v>25</v>
      </c>
      <c r="B42" s="156">
        <f t="shared" ref="B42:B68" si="7">B41+1</f>
        <v>3</v>
      </c>
      <c r="C42" s="56">
        <f t="shared" ca="1" si="4"/>
        <v>2226212027</v>
      </c>
      <c r="D42" s="52" t="str">
        <f t="shared" ca="1" si="4"/>
        <v>Vương Tú</v>
      </c>
      <c r="E42" s="53" t="str">
        <f t="shared" ca="1" si="4"/>
        <v>Thanh</v>
      </c>
      <c r="F42" s="54" t="str">
        <f t="shared" ca="1" si="4"/>
        <v>B22QTH</v>
      </c>
      <c r="G42" s="51"/>
      <c r="H42" s="24"/>
      <c r="I42" s="24"/>
      <c r="J42" s="24"/>
      <c r="K42" s="24" t="str">
        <f t="shared" ca="1" si="5"/>
        <v/>
      </c>
      <c r="L42" s="25"/>
      <c r="M42" s="25"/>
    </row>
    <row r="43" spans="1:14" ht="21.75" customHeight="1" x14ac:dyDescent="0.2">
      <c r="A43" s="84">
        <f t="shared" si="6"/>
        <v>26</v>
      </c>
      <c r="B43" s="156">
        <f t="shared" si="7"/>
        <v>4</v>
      </c>
      <c r="C43" s="56">
        <f t="shared" ca="1" si="4"/>
        <v>2227212028</v>
      </c>
      <c r="D43" s="52" t="str">
        <f t="shared" ca="1" si="4"/>
        <v>Trương Văn</v>
      </c>
      <c r="E43" s="53" t="str">
        <f t="shared" ca="1" si="4"/>
        <v>Thiện</v>
      </c>
      <c r="F43" s="54" t="str">
        <f t="shared" ca="1" si="4"/>
        <v>B22QTH</v>
      </c>
      <c r="G43" s="51"/>
      <c r="H43" s="24"/>
      <c r="I43" s="24"/>
      <c r="J43" s="24"/>
      <c r="K43" s="24" t="str">
        <f t="shared" ca="1" si="5"/>
        <v/>
      </c>
      <c r="L43" s="25"/>
      <c r="M43" s="25"/>
    </row>
    <row r="44" spans="1:14" ht="21.75" customHeight="1" x14ac:dyDescent="0.2">
      <c r="A44" s="84">
        <f t="shared" si="6"/>
        <v>27</v>
      </c>
      <c r="B44" s="156">
        <f t="shared" si="7"/>
        <v>5</v>
      </c>
      <c r="C44" s="56">
        <f t="shared" ca="1" si="4"/>
        <v>2227212029</v>
      </c>
      <c r="D44" s="52" t="str">
        <f t="shared" ca="1" si="4"/>
        <v>Lâm Quốc</v>
      </c>
      <c r="E44" s="53" t="str">
        <f t="shared" ca="1" si="4"/>
        <v>Thịnh</v>
      </c>
      <c r="F44" s="54" t="str">
        <f t="shared" ca="1" si="4"/>
        <v>B22QTH</v>
      </c>
      <c r="G44" s="51"/>
      <c r="H44" s="24"/>
      <c r="I44" s="24"/>
      <c r="J44" s="24"/>
      <c r="K44" s="24" t="str">
        <f t="shared" ca="1" si="5"/>
        <v/>
      </c>
      <c r="L44" s="25"/>
      <c r="M44" s="25"/>
    </row>
    <row r="45" spans="1:14" ht="21.75" customHeight="1" x14ac:dyDescent="0.2">
      <c r="A45" s="84">
        <f t="shared" si="6"/>
        <v>28</v>
      </c>
      <c r="B45" s="156">
        <f t="shared" si="7"/>
        <v>6</v>
      </c>
      <c r="C45" s="56">
        <f t="shared" ca="1" si="4"/>
        <v>2226212030</v>
      </c>
      <c r="D45" s="52" t="str">
        <f t="shared" ca="1" si="4"/>
        <v xml:space="preserve">Trần Thị Ngàn </v>
      </c>
      <c r="E45" s="53" t="str">
        <f t="shared" ca="1" si="4"/>
        <v>Thương</v>
      </c>
      <c r="F45" s="54" t="str">
        <f t="shared" ca="1" si="4"/>
        <v>B22QTH</v>
      </c>
      <c r="G45" s="51"/>
      <c r="H45" s="24"/>
      <c r="I45" s="24"/>
      <c r="J45" s="24"/>
      <c r="K45" s="24" t="str">
        <f t="shared" ca="1" si="5"/>
        <v/>
      </c>
      <c r="L45" s="25"/>
      <c r="M45" s="25"/>
    </row>
    <row r="46" spans="1:14" ht="21.75" customHeight="1" x14ac:dyDescent="0.2">
      <c r="A46" s="84">
        <f t="shared" si="6"/>
        <v>29</v>
      </c>
      <c r="B46" s="156">
        <f t="shared" si="7"/>
        <v>7</v>
      </c>
      <c r="C46" s="56">
        <f t="shared" ca="1" si="4"/>
        <v>2226212031</v>
      </c>
      <c r="D46" s="52" t="str">
        <f t="shared" ca="1" si="4"/>
        <v>Võ Thị Phương</v>
      </c>
      <c r="E46" s="53" t="str">
        <f t="shared" ca="1" si="4"/>
        <v>Thủy</v>
      </c>
      <c r="F46" s="54" t="str">
        <f t="shared" ca="1" si="4"/>
        <v>B22QTH</v>
      </c>
      <c r="G46" s="51"/>
      <c r="H46" s="24"/>
      <c r="I46" s="24"/>
      <c r="J46" s="24"/>
      <c r="K46" s="24" t="str">
        <f t="shared" ca="1" si="5"/>
        <v/>
      </c>
      <c r="L46" s="25"/>
      <c r="M46" s="25"/>
    </row>
    <row r="47" spans="1:14" ht="21.75" customHeight="1" x14ac:dyDescent="0.2">
      <c r="A47" s="84">
        <f t="shared" si="6"/>
        <v>30</v>
      </c>
      <c r="B47" s="156">
        <f t="shared" si="7"/>
        <v>8</v>
      </c>
      <c r="C47" s="56">
        <f t="shared" ca="1" si="4"/>
        <v>2227212032</v>
      </c>
      <c r="D47" s="52" t="str">
        <f t="shared" ca="1" si="4"/>
        <v>Huỳnh Việt</v>
      </c>
      <c r="E47" s="53" t="str">
        <f t="shared" ca="1" si="4"/>
        <v>Tuấn</v>
      </c>
      <c r="F47" s="54" t="str">
        <f t="shared" ca="1" si="4"/>
        <v>B22QTH</v>
      </c>
      <c r="G47" s="51"/>
      <c r="H47" s="24"/>
      <c r="I47" s="24"/>
      <c r="J47" s="24"/>
      <c r="K47" s="24" t="str">
        <f t="shared" ca="1" si="5"/>
        <v>HP</v>
      </c>
      <c r="L47" s="25"/>
      <c r="M47" s="25"/>
    </row>
    <row r="48" spans="1:14" ht="21.75" customHeight="1" x14ac:dyDescent="0.2">
      <c r="A48" s="84">
        <f t="shared" si="6"/>
        <v>31</v>
      </c>
      <c r="B48" s="156">
        <f t="shared" si="7"/>
        <v>9</v>
      </c>
      <c r="C48" s="56">
        <f t="shared" ca="1" si="4"/>
        <v>2226212033</v>
      </c>
      <c r="D48" s="52" t="str">
        <f t="shared" ca="1" si="4"/>
        <v>Huỳnh Thị Phương</v>
      </c>
      <c r="E48" s="53" t="str">
        <f t="shared" ca="1" si="4"/>
        <v>Uyên</v>
      </c>
      <c r="F48" s="54" t="str">
        <f t="shared" ca="1" si="4"/>
        <v>B22QTH</v>
      </c>
      <c r="G48" s="51"/>
      <c r="H48" s="24"/>
      <c r="I48" s="24"/>
      <c r="J48" s="24"/>
      <c r="K48" s="24" t="str">
        <f t="shared" ca="1" si="5"/>
        <v/>
      </c>
      <c r="L48" s="25"/>
      <c r="M48" s="25"/>
    </row>
    <row r="49" spans="1:13" ht="21.75" customHeight="1" x14ac:dyDescent="0.2">
      <c r="A49" s="84">
        <f t="shared" si="6"/>
        <v>32</v>
      </c>
      <c r="B49" s="156">
        <f t="shared" si="7"/>
        <v>10</v>
      </c>
      <c r="C49" s="56">
        <f t="shared" ca="1" si="4"/>
        <v>2226212034</v>
      </c>
      <c r="D49" s="52" t="str">
        <f t="shared" ca="1" si="4"/>
        <v xml:space="preserve">Trần Lê Thanh </v>
      </c>
      <c r="E49" s="53" t="str">
        <f t="shared" ca="1" si="4"/>
        <v>Vân</v>
      </c>
      <c r="F49" s="54" t="str">
        <f t="shared" ca="1" si="4"/>
        <v>B22QTH</v>
      </c>
      <c r="G49" s="51"/>
      <c r="H49" s="24"/>
      <c r="I49" s="24"/>
      <c r="J49" s="24"/>
      <c r="K49" s="24" t="str">
        <f t="shared" ca="1" si="5"/>
        <v/>
      </c>
      <c r="L49" s="25"/>
      <c r="M49" s="25"/>
    </row>
    <row r="50" spans="1:13" ht="21.75" customHeight="1" x14ac:dyDescent="0.2">
      <c r="A50" s="84">
        <f t="shared" si="6"/>
        <v>33</v>
      </c>
      <c r="B50" s="156">
        <f t="shared" si="7"/>
        <v>11</v>
      </c>
      <c r="C50" s="56">
        <f t="shared" ca="1" si="4"/>
        <v>2227212036</v>
      </c>
      <c r="D50" s="52" t="str">
        <f t="shared" ca="1" si="4"/>
        <v xml:space="preserve">Hoàng Quốc </v>
      </c>
      <c r="E50" s="53" t="str">
        <f t="shared" ca="1" si="4"/>
        <v>Việt</v>
      </c>
      <c r="F50" s="54" t="str">
        <f t="shared" ca="1" si="4"/>
        <v>B22QTH</v>
      </c>
      <c r="G50" s="51"/>
      <c r="H50" s="24"/>
      <c r="I50" s="24"/>
      <c r="J50" s="24"/>
      <c r="K50" s="24" t="str">
        <f t="shared" ca="1" si="5"/>
        <v/>
      </c>
      <c r="L50" s="25"/>
      <c r="M50" s="25"/>
    </row>
    <row r="51" spans="1:13" ht="21.75" customHeight="1" x14ac:dyDescent="0.2">
      <c r="A51" s="84">
        <f t="shared" si="6"/>
        <v>34</v>
      </c>
      <c r="B51" s="156">
        <f t="shared" si="7"/>
        <v>12</v>
      </c>
      <c r="C51" s="56">
        <f t="shared" ca="1" si="4"/>
        <v>2227212037</v>
      </c>
      <c r="D51" s="52" t="str">
        <f t="shared" ca="1" si="4"/>
        <v>Lê</v>
      </c>
      <c r="E51" s="53" t="str">
        <f t="shared" ca="1" si="4"/>
        <v>Vũ</v>
      </c>
      <c r="F51" s="54" t="str">
        <f t="shared" ca="1" si="4"/>
        <v>B22QTH</v>
      </c>
      <c r="G51" s="51"/>
      <c r="H51" s="24"/>
      <c r="I51" s="24"/>
      <c r="J51" s="24"/>
      <c r="K51" s="24" t="str">
        <f t="shared" ca="1" si="5"/>
        <v/>
      </c>
      <c r="L51" s="25"/>
      <c r="M51" s="25"/>
    </row>
    <row r="52" spans="1:13" ht="21.75" customHeight="1" x14ac:dyDescent="0.2">
      <c r="A52" s="84">
        <f t="shared" si="6"/>
        <v>35</v>
      </c>
      <c r="B52" s="156">
        <f t="shared" si="7"/>
        <v>13</v>
      </c>
      <c r="C52" s="56">
        <f t="shared" ca="1" si="4"/>
        <v>2127212610</v>
      </c>
      <c r="D52" s="52" t="str">
        <f t="shared" ca="1" si="4"/>
        <v xml:space="preserve">Nguyễn Văn </v>
      </c>
      <c r="E52" s="53" t="str">
        <f t="shared" ca="1" si="4"/>
        <v>Hiệu</v>
      </c>
      <c r="F52" s="54" t="str">
        <f t="shared" ca="1" si="4"/>
        <v>B22QTH</v>
      </c>
      <c r="G52" s="51"/>
      <c r="H52" s="24"/>
      <c r="I52" s="24"/>
      <c r="J52" s="24"/>
      <c r="K52" s="24" t="str">
        <f t="shared" ca="1" si="5"/>
        <v/>
      </c>
      <c r="L52" s="25"/>
      <c r="M52" s="25"/>
    </row>
    <row r="53" spans="1:13" ht="21.75" customHeight="1" x14ac:dyDescent="0.2">
      <c r="A53" s="84">
        <f t="shared" si="6"/>
        <v>36</v>
      </c>
      <c r="B53" s="156">
        <f t="shared" si="7"/>
        <v>14</v>
      </c>
      <c r="C53" s="56">
        <f t="shared" ca="1" si="4"/>
        <v>2126212549</v>
      </c>
      <c r="D53" s="52" t="str">
        <f t="shared" ca="1" si="4"/>
        <v xml:space="preserve">Võ Trương Ngọc </v>
      </c>
      <c r="E53" s="53" t="str">
        <f t="shared" ca="1" si="4"/>
        <v>Hân</v>
      </c>
      <c r="F53" s="54" t="str">
        <f t="shared" ca="1" si="4"/>
        <v>B22QTH</v>
      </c>
      <c r="G53" s="51"/>
      <c r="H53" s="24"/>
      <c r="I53" s="24"/>
      <c r="J53" s="24"/>
      <c r="K53" s="24" t="str">
        <f t="shared" ca="1" si="5"/>
        <v/>
      </c>
      <c r="L53" s="25"/>
      <c r="M53" s="25"/>
    </row>
    <row r="54" spans="1:13" ht="21.75" customHeight="1" x14ac:dyDescent="0.2">
      <c r="A54" s="84">
        <f t="shared" si="6"/>
        <v>37</v>
      </c>
      <c r="B54" s="156">
        <f t="shared" si="7"/>
        <v>15</v>
      </c>
      <c r="C54" s="56">
        <f t="shared" ca="1" si="4"/>
        <v>2126212547</v>
      </c>
      <c r="D54" s="52" t="str">
        <f t="shared" ca="1" si="4"/>
        <v xml:space="preserve">Trần Thị Thùy </v>
      </c>
      <c r="E54" s="53" t="str">
        <f t="shared" ca="1" si="4"/>
        <v>Dương</v>
      </c>
      <c r="F54" s="54" t="str">
        <f t="shared" ca="1" si="4"/>
        <v>B22QTH</v>
      </c>
      <c r="G54" s="51"/>
      <c r="H54" s="24"/>
      <c r="I54" s="24"/>
      <c r="J54" s="24"/>
      <c r="K54" s="24" t="str">
        <f t="shared" ca="1" si="5"/>
        <v>HP</v>
      </c>
      <c r="L54" s="25"/>
      <c r="M54" s="25"/>
    </row>
    <row r="55" spans="1:13" ht="21.75" customHeight="1" x14ac:dyDescent="0.2">
      <c r="A55" s="84">
        <f t="shared" si="6"/>
        <v>38</v>
      </c>
      <c r="B55" s="156">
        <f t="shared" si="7"/>
        <v>16</v>
      </c>
      <c r="C55" s="56" t="str">
        <f t="shared" ca="1" si="4"/>
        <v/>
      </c>
      <c r="D55" s="52" t="str">
        <f t="shared" ca="1" si="4"/>
        <v/>
      </c>
      <c r="E55" s="53" t="str">
        <f t="shared" ca="1" si="4"/>
        <v/>
      </c>
      <c r="F55" s="54" t="str">
        <f t="shared" ca="1" si="4"/>
        <v/>
      </c>
      <c r="G55" s="51"/>
      <c r="H55" s="24"/>
      <c r="I55" s="24"/>
      <c r="J55" s="24"/>
      <c r="K55" s="24" t="str">
        <f t="shared" ca="1" si="5"/>
        <v/>
      </c>
      <c r="L55" s="25"/>
      <c r="M55" s="25"/>
    </row>
    <row r="56" spans="1:13" ht="21.75" customHeight="1" x14ac:dyDescent="0.2">
      <c r="A56" s="84">
        <f t="shared" si="6"/>
        <v>39</v>
      </c>
      <c r="B56" s="156">
        <f t="shared" si="7"/>
        <v>17</v>
      </c>
      <c r="C56" s="56" t="str">
        <f t="shared" ref="C56:F68" ca="1" si="8">IF(ISNA(VLOOKUP($A56,INDIRECT($N$3&amp;"!$A$5:$WY$10177"),C$1,0)),"",IF(VLOOKUP($A56,INDIRECT($N$3&amp;"!$A$5:$WY$10177"),C$1,0)="","",VLOOKUP($A56,INDIRECT($N$3&amp;"!$A$5:$WY$10177"),C$1,0)))</f>
        <v/>
      </c>
      <c r="D56" s="52" t="str">
        <f t="shared" ca="1" si="8"/>
        <v/>
      </c>
      <c r="E56" s="53" t="str">
        <f t="shared" ca="1" si="8"/>
        <v/>
      </c>
      <c r="F56" s="54" t="str">
        <f t="shared" ca="1" si="8"/>
        <v/>
      </c>
      <c r="G56" s="51"/>
      <c r="H56" s="24"/>
      <c r="I56" s="24"/>
      <c r="J56" s="24"/>
      <c r="K56" s="24" t="str">
        <f t="shared" ca="1" si="5"/>
        <v/>
      </c>
      <c r="L56" s="25"/>
      <c r="M56" s="25"/>
    </row>
    <row r="57" spans="1:13" ht="21.75" customHeight="1" x14ac:dyDescent="0.2">
      <c r="A57" s="84">
        <f t="shared" si="6"/>
        <v>40</v>
      </c>
      <c r="B57" s="156">
        <f t="shared" si="7"/>
        <v>18</v>
      </c>
      <c r="C57" s="56" t="str">
        <f t="shared" ca="1" si="8"/>
        <v/>
      </c>
      <c r="D57" s="52" t="str">
        <f t="shared" ca="1" si="8"/>
        <v/>
      </c>
      <c r="E57" s="53" t="str">
        <f t="shared" ca="1" si="8"/>
        <v/>
      </c>
      <c r="F57" s="54" t="str">
        <f t="shared" ca="1" si="8"/>
        <v/>
      </c>
      <c r="G57" s="51"/>
      <c r="H57" s="24"/>
      <c r="I57" s="24"/>
      <c r="J57" s="24"/>
      <c r="K57" s="24" t="str">
        <f t="shared" ca="1" si="5"/>
        <v/>
      </c>
      <c r="L57" s="25"/>
      <c r="M57" s="25"/>
    </row>
    <row r="58" spans="1:13" ht="21.75" customHeight="1" x14ac:dyDescent="0.2">
      <c r="A58" s="84">
        <f t="shared" si="6"/>
        <v>41</v>
      </c>
      <c r="B58" s="156">
        <f t="shared" si="7"/>
        <v>19</v>
      </c>
      <c r="C58" s="56" t="str">
        <f t="shared" ca="1" si="8"/>
        <v/>
      </c>
      <c r="D58" s="52" t="str">
        <f t="shared" ca="1" si="8"/>
        <v/>
      </c>
      <c r="E58" s="53" t="str">
        <f t="shared" ca="1" si="8"/>
        <v/>
      </c>
      <c r="F58" s="54" t="str">
        <f t="shared" ca="1" si="8"/>
        <v/>
      </c>
      <c r="G58" s="51"/>
      <c r="H58" s="24"/>
      <c r="I58" s="24"/>
      <c r="J58" s="24"/>
      <c r="K58" s="24" t="str">
        <f t="shared" ca="1" si="5"/>
        <v/>
      </c>
      <c r="L58" s="25"/>
      <c r="M58" s="25"/>
    </row>
    <row r="59" spans="1:13" ht="21.75" customHeight="1" x14ac:dyDescent="0.2">
      <c r="A59" s="84">
        <f t="shared" si="6"/>
        <v>42</v>
      </c>
      <c r="B59" s="156">
        <f t="shared" si="7"/>
        <v>20</v>
      </c>
      <c r="C59" s="56" t="str">
        <f t="shared" ca="1" si="8"/>
        <v/>
      </c>
      <c r="D59" s="52" t="str">
        <f t="shared" ca="1" si="8"/>
        <v/>
      </c>
      <c r="E59" s="53" t="str">
        <f t="shared" ca="1" si="8"/>
        <v/>
      </c>
      <c r="F59" s="54" t="str">
        <f t="shared" ca="1" si="8"/>
        <v/>
      </c>
      <c r="G59" s="51"/>
      <c r="H59" s="24"/>
      <c r="I59" s="24"/>
      <c r="J59" s="24"/>
      <c r="K59" s="24" t="str">
        <f t="shared" ca="1" si="5"/>
        <v/>
      </c>
      <c r="L59" s="25"/>
      <c r="M59" s="25"/>
    </row>
    <row r="60" spans="1:13" ht="21.75" customHeight="1" x14ac:dyDescent="0.2">
      <c r="A60" s="84">
        <f t="shared" si="6"/>
        <v>43</v>
      </c>
      <c r="B60" s="156">
        <f t="shared" si="7"/>
        <v>21</v>
      </c>
      <c r="C60" s="56" t="str">
        <f t="shared" ca="1" si="8"/>
        <v/>
      </c>
      <c r="D60" s="52" t="str">
        <f t="shared" ca="1" si="8"/>
        <v/>
      </c>
      <c r="E60" s="53" t="str">
        <f t="shared" ca="1" si="8"/>
        <v/>
      </c>
      <c r="F60" s="54" t="str">
        <f t="shared" ca="1" si="8"/>
        <v/>
      </c>
      <c r="G60" s="51"/>
      <c r="H60" s="24"/>
      <c r="I60" s="24"/>
      <c r="J60" s="24"/>
      <c r="K60" s="24" t="str">
        <f t="shared" ca="1" si="5"/>
        <v/>
      </c>
      <c r="L60" s="25"/>
      <c r="M60" s="25"/>
    </row>
    <row r="61" spans="1:13" ht="21.75" customHeight="1" x14ac:dyDescent="0.2">
      <c r="A61" s="84">
        <f t="shared" si="6"/>
        <v>44</v>
      </c>
      <c r="B61" s="156">
        <f t="shared" si="7"/>
        <v>22</v>
      </c>
      <c r="C61" s="56" t="str">
        <f t="shared" ca="1" si="8"/>
        <v/>
      </c>
      <c r="D61" s="52" t="str">
        <f t="shared" ca="1" si="8"/>
        <v/>
      </c>
      <c r="E61" s="53" t="str">
        <f t="shared" ca="1" si="8"/>
        <v/>
      </c>
      <c r="F61" s="54" t="str">
        <f t="shared" ca="1" si="8"/>
        <v/>
      </c>
      <c r="G61" s="51"/>
      <c r="H61" s="24"/>
      <c r="I61" s="24"/>
      <c r="J61" s="24"/>
      <c r="K61" s="24" t="str">
        <f t="shared" ca="1" si="5"/>
        <v/>
      </c>
      <c r="L61" s="25"/>
      <c r="M61" s="25"/>
    </row>
    <row r="62" spans="1:13" ht="21.75" customHeight="1" x14ac:dyDescent="0.2">
      <c r="A62" s="84" t="str">
        <f t="shared" si="6"/>
        <v/>
      </c>
      <c r="B62" s="156">
        <f t="shared" si="7"/>
        <v>23</v>
      </c>
      <c r="C62" s="56" t="str">
        <f t="shared" ca="1" si="8"/>
        <v/>
      </c>
      <c r="D62" s="52" t="str">
        <f t="shared" ca="1" si="8"/>
        <v/>
      </c>
      <c r="E62" s="53" t="str">
        <f t="shared" ca="1" si="8"/>
        <v/>
      </c>
      <c r="F62" s="54" t="str">
        <f t="shared" ca="1" si="8"/>
        <v/>
      </c>
      <c r="G62" s="51"/>
      <c r="H62" s="24"/>
      <c r="I62" s="24"/>
      <c r="J62" s="24"/>
      <c r="K62" s="24" t="str">
        <f t="shared" ca="1" si="5"/>
        <v/>
      </c>
      <c r="L62" s="25"/>
      <c r="M62" s="25"/>
    </row>
    <row r="63" spans="1:13" ht="21.75" customHeight="1" x14ac:dyDescent="0.2">
      <c r="A63" s="84" t="str">
        <f t="shared" si="6"/>
        <v/>
      </c>
      <c r="B63" s="156">
        <f t="shared" si="7"/>
        <v>24</v>
      </c>
      <c r="C63" s="56" t="str">
        <f t="shared" ca="1" si="8"/>
        <v/>
      </c>
      <c r="D63" s="52" t="str">
        <f t="shared" ca="1" si="8"/>
        <v/>
      </c>
      <c r="E63" s="53" t="str">
        <f t="shared" ca="1" si="8"/>
        <v/>
      </c>
      <c r="F63" s="54" t="str">
        <f t="shared" ca="1" si="8"/>
        <v/>
      </c>
      <c r="G63" s="51"/>
      <c r="H63" s="24"/>
      <c r="I63" s="24"/>
      <c r="J63" s="24"/>
      <c r="K63" s="24" t="str">
        <f t="shared" ca="1" si="5"/>
        <v/>
      </c>
      <c r="L63" s="25"/>
      <c r="M63" s="25"/>
    </row>
    <row r="64" spans="1:13" ht="21.75" customHeight="1" x14ac:dyDescent="0.2">
      <c r="A64" s="84" t="str">
        <f t="shared" si="6"/>
        <v/>
      </c>
      <c r="B64" s="156">
        <f t="shared" si="7"/>
        <v>25</v>
      </c>
      <c r="C64" s="56" t="str">
        <f t="shared" ca="1" si="8"/>
        <v/>
      </c>
      <c r="D64" s="52" t="str">
        <f t="shared" ca="1" si="8"/>
        <v/>
      </c>
      <c r="E64" s="53" t="str">
        <f t="shared" ca="1" si="8"/>
        <v/>
      </c>
      <c r="F64" s="54" t="str">
        <f t="shared" ca="1" si="8"/>
        <v/>
      </c>
      <c r="G64" s="51"/>
      <c r="H64" s="24"/>
      <c r="I64" s="24"/>
      <c r="J64" s="24"/>
      <c r="K64" s="24" t="str">
        <f t="shared" ca="1" si="5"/>
        <v/>
      </c>
      <c r="L64" s="25"/>
      <c r="M64" s="25"/>
    </row>
    <row r="65" spans="1:13" ht="21.75" customHeight="1" x14ac:dyDescent="0.2">
      <c r="A65" s="84" t="str">
        <f t="shared" si="6"/>
        <v/>
      </c>
      <c r="B65" s="156">
        <f t="shared" si="7"/>
        <v>26</v>
      </c>
      <c r="C65" s="56" t="str">
        <f t="shared" ca="1" si="8"/>
        <v/>
      </c>
      <c r="D65" s="52" t="str">
        <f t="shared" ca="1" si="8"/>
        <v/>
      </c>
      <c r="E65" s="53" t="str">
        <f t="shared" ca="1" si="8"/>
        <v/>
      </c>
      <c r="F65" s="54" t="str">
        <f t="shared" ca="1" si="8"/>
        <v/>
      </c>
      <c r="G65" s="51"/>
      <c r="H65" s="24"/>
      <c r="I65" s="24"/>
      <c r="J65" s="24"/>
      <c r="K65" s="24" t="str">
        <f t="shared" ca="1" si="5"/>
        <v/>
      </c>
      <c r="L65" s="25"/>
      <c r="M65" s="25"/>
    </row>
    <row r="66" spans="1:13" ht="21.75" customHeight="1" x14ac:dyDescent="0.2">
      <c r="A66" s="84" t="str">
        <f t="shared" si="6"/>
        <v/>
      </c>
      <c r="B66" s="156">
        <f t="shared" si="7"/>
        <v>27</v>
      </c>
      <c r="C66" s="56" t="str">
        <f t="shared" ca="1" si="8"/>
        <v/>
      </c>
      <c r="D66" s="52" t="str">
        <f t="shared" ca="1" si="8"/>
        <v/>
      </c>
      <c r="E66" s="53" t="str">
        <f t="shared" ca="1" si="8"/>
        <v/>
      </c>
      <c r="F66" s="54" t="str">
        <f t="shared" ca="1" si="8"/>
        <v/>
      </c>
      <c r="G66" s="51"/>
      <c r="H66" s="24"/>
      <c r="I66" s="24"/>
      <c r="J66" s="24"/>
      <c r="K66" s="24" t="str">
        <f t="shared" ca="1" si="5"/>
        <v/>
      </c>
      <c r="L66" s="25"/>
      <c r="M66" s="25"/>
    </row>
    <row r="67" spans="1:13" ht="21.75" customHeight="1" x14ac:dyDescent="0.2">
      <c r="A67" s="84" t="str">
        <f t="shared" si="6"/>
        <v/>
      </c>
      <c r="B67" s="156">
        <f t="shared" si="7"/>
        <v>28</v>
      </c>
      <c r="C67" s="56" t="str">
        <f t="shared" ca="1" si="8"/>
        <v/>
      </c>
      <c r="D67" s="52" t="str">
        <f t="shared" ca="1" si="8"/>
        <v/>
      </c>
      <c r="E67" s="53" t="str">
        <f t="shared" ca="1" si="8"/>
        <v/>
      </c>
      <c r="F67" s="54" t="str">
        <f t="shared" ca="1" si="8"/>
        <v/>
      </c>
      <c r="G67" s="51"/>
      <c r="H67" s="24"/>
      <c r="I67" s="24"/>
      <c r="J67" s="24"/>
      <c r="K67" s="24" t="str">
        <f t="shared" ca="1" si="5"/>
        <v/>
      </c>
      <c r="L67" s="25"/>
      <c r="M67" s="25"/>
    </row>
    <row r="68" spans="1:13" ht="21.75" customHeight="1" x14ac:dyDescent="0.2">
      <c r="A68" s="84" t="str">
        <f t="shared" si="6"/>
        <v/>
      </c>
      <c r="B68" s="156">
        <f t="shared" si="7"/>
        <v>29</v>
      </c>
      <c r="C68" s="56" t="str">
        <f t="shared" ca="1" si="8"/>
        <v/>
      </c>
      <c r="D68" s="52" t="str">
        <f t="shared" ca="1" si="8"/>
        <v/>
      </c>
      <c r="E68" s="53" t="str">
        <f t="shared" ca="1" si="8"/>
        <v/>
      </c>
      <c r="F68" s="54" t="str">
        <f t="shared" ca="1" si="8"/>
        <v/>
      </c>
      <c r="G68" s="51"/>
      <c r="H68" s="24"/>
      <c r="I68" s="24"/>
      <c r="J68" s="24"/>
      <c r="K68" s="24" t="str">
        <f t="shared" ca="1" si="5"/>
        <v/>
      </c>
      <c r="L68" s="25"/>
      <c r="M68" s="25"/>
    </row>
  </sheetData>
  <autoFilter ref="A7:R7">
    <filterColumn colId="3" showButton="0"/>
  </autoFilter>
  <mergeCells count="20">
    <mergeCell ref="I38:J38"/>
    <mergeCell ref="K38:K39"/>
    <mergeCell ref="B38:B39"/>
    <mergeCell ref="C38:C39"/>
    <mergeCell ref="D38:E39"/>
    <mergeCell ref="F38:F39"/>
    <mergeCell ref="G38:G39"/>
    <mergeCell ref="H38:H39"/>
    <mergeCell ref="F6:F7"/>
    <mergeCell ref="G6:G7"/>
    <mergeCell ref="H6:H7"/>
    <mergeCell ref="I6:J6"/>
    <mergeCell ref="K6:K7"/>
    <mergeCell ref="B37:E37"/>
    <mergeCell ref="B2:D2"/>
    <mergeCell ref="B3:D3"/>
    <mergeCell ref="B5:E5"/>
    <mergeCell ref="B6:B7"/>
    <mergeCell ref="C6:C7"/>
    <mergeCell ref="D6:E7"/>
  </mergeCells>
  <printOptions horizontalCentered="1"/>
  <pageMargins left="0" right="0" top="0.27559055118110198" bottom="1.81102362204724" header="0.15748031496063" footer="0.196850393700787"/>
  <pageSetup paperSize="9" orientation="portrait" r:id="rId1"/>
  <headerFooter>
    <oddHeader>&amp;R&amp;P/&amp;N</oddHeader>
    <oddFooter>&amp;L&amp;10 Số bài:                  Số tờ:                  Số SV vắng:               Số SV đình chỉ:  
LẬP BẢNG                  GIÁM THỊ                      GIÁM KHẢO 1             GIÁM KHẢO 2          TT ĐÀO TẠO TRỰC TUYẾN VÀ BẰNG 2
Nguyễn T. K. Phượng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21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Q8" sqref="Q8:Q207"/>
    </sheetView>
  </sheetViews>
  <sheetFormatPr defaultRowHeight="15" x14ac:dyDescent="0.25"/>
  <cols>
    <col min="1" max="1" width="3.85546875" style="3" customWidth="1"/>
    <col min="2" max="2" width="9.7109375" style="50" customWidth="1"/>
    <col min="3" max="3" width="17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79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89" t="s">
        <v>56</v>
      </c>
      <c r="B1" s="189"/>
      <c r="C1" s="189"/>
      <c r="D1" s="121"/>
      <c r="E1" s="27"/>
      <c r="F1" s="190" t="s">
        <v>68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3" x14ac:dyDescent="0.25">
      <c r="A2" s="191" t="s">
        <v>0</v>
      </c>
      <c r="B2" s="191"/>
      <c r="C2" s="191"/>
      <c r="D2" s="30" t="s">
        <v>28</v>
      </c>
      <c r="E2" s="28"/>
      <c r="G2" s="78" t="e">
        <f>VLOOKUP(G3,'[1]Khoa &amp; Môn'!$C:$F,3,0)</f>
        <v>#N/A</v>
      </c>
      <c r="J2" s="29"/>
      <c r="K2" s="29"/>
      <c r="L2" s="30"/>
      <c r="M2" s="31"/>
      <c r="N2" s="31"/>
      <c r="O2" s="5"/>
      <c r="Q2" s="16" t="s">
        <v>52</v>
      </c>
      <c r="R2" s="77">
        <v>5</v>
      </c>
    </row>
    <row r="3" spans="1:23" x14ac:dyDescent="0.25">
      <c r="A3" s="32"/>
      <c r="B3" s="32"/>
      <c r="C3" s="33"/>
      <c r="D3" s="30" t="s">
        <v>31</v>
      </c>
      <c r="E3" s="28"/>
      <c r="G3" s="78" t="s">
        <v>37</v>
      </c>
      <c r="J3" s="34"/>
      <c r="K3" s="34"/>
      <c r="L3" s="35"/>
      <c r="M3" s="36"/>
      <c r="N3" s="36"/>
      <c r="O3" s="5"/>
      <c r="Q3" s="20" t="s">
        <v>29</v>
      </c>
      <c r="R3" s="77" t="e">
        <f>VLOOKUP(G3,'[1]Khoa &amp; Môn'!$C:$F,4,0)</f>
        <v>#N/A</v>
      </c>
    </row>
    <row r="4" spans="1:23" x14ac:dyDescent="0.25">
      <c r="A4" s="37"/>
      <c r="B4" s="37" t="s">
        <v>30</v>
      </c>
      <c r="C4" s="38"/>
      <c r="D4" s="39"/>
      <c r="E4" s="39"/>
      <c r="F4" s="37"/>
      <c r="G4" s="192"/>
      <c r="H4" s="192"/>
      <c r="I4" s="192"/>
      <c r="J4" s="192"/>
      <c r="K4" s="192"/>
      <c r="L4" s="192"/>
      <c r="M4" s="192"/>
      <c r="N4" s="37"/>
      <c r="O4" s="37"/>
      <c r="P4" s="37"/>
      <c r="Q4" s="20" t="s">
        <v>23</v>
      </c>
      <c r="R4" s="18">
        <v>1</v>
      </c>
      <c r="T4" s="131" t="s">
        <v>53</v>
      </c>
      <c r="U4" s="131"/>
    </row>
    <row r="5" spans="1:23" x14ac:dyDescent="0.25">
      <c r="A5" s="193" t="s">
        <v>1</v>
      </c>
      <c r="B5" s="193" t="s">
        <v>4</v>
      </c>
      <c r="C5" s="194" t="s">
        <v>5</v>
      </c>
      <c r="D5" s="195"/>
      <c r="E5" s="117"/>
      <c r="F5" s="193" t="s">
        <v>6</v>
      </c>
      <c r="G5" s="196" t="s">
        <v>7</v>
      </c>
      <c r="H5" s="196"/>
      <c r="I5" s="196"/>
      <c r="J5" s="196"/>
      <c r="K5" s="196"/>
      <c r="L5" s="196"/>
      <c r="M5" s="196"/>
      <c r="N5" s="196"/>
      <c r="O5" s="196"/>
      <c r="P5" s="197" t="s">
        <v>8</v>
      </c>
      <c r="Q5" s="197"/>
      <c r="R5" s="193" t="s">
        <v>9</v>
      </c>
    </row>
    <row r="6" spans="1:23" s="5" customFormat="1" ht="25.5" customHeight="1" x14ac:dyDescent="0.25">
      <c r="A6" s="193"/>
      <c r="B6" s="193"/>
      <c r="C6" s="194"/>
      <c r="D6" s="195"/>
      <c r="E6" s="117"/>
      <c r="F6" s="193"/>
      <c r="G6" s="7" t="s">
        <v>36</v>
      </c>
      <c r="H6" s="8" t="s">
        <v>47</v>
      </c>
      <c r="I6" s="8" t="s">
        <v>48</v>
      </c>
      <c r="J6" s="8" t="s">
        <v>14</v>
      </c>
      <c r="K6" s="8" t="s">
        <v>49</v>
      </c>
      <c r="L6" s="8" t="s">
        <v>50</v>
      </c>
      <c r="M6" s="8" t="s">
        <v>51</v>
      </c>
      <c r="N6" s="8" t="s">
        <v>15</v>
      </c>
      <c r="O6" s="8" t="s">
        <v>38</v>
      </c>
      <c r="P6" s="8" t="s">
        <v>19</v>
      </c>
      <c r="Q6" s="8" t="s">
        <v>20</v>
      </c>
      <c r="R6" s="193"/>
      <c r="S6" s="80" t="s">
        <v>32</v>
      </c>
      <c r="T6" s="80"/>
      <c r="U6" s="80"/>
    </row>
    <row r="7" spans="1:23" s="40" customFormat="1" ht="11.25" customHeight="1" x14ac:dyDescent="0.25">
      <c r="A7" s="193"/>
      <c r="B7" s="193"/>
      <c r="C7" s="194"/>
      <c r="D7" s="195"/>
      <c r="E7" s="117"/>
      <c r="F7" s="193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f>SUM(G7:O7)</f>
        <v>100</v>
      </c>
      <c r="Q7" s="10"/>
      <c r="R7" s="193"/>
      <c r="S7" s="81"/>
      <c r="T7" s="81"/>
      <c r="U7" s="81"/>
    </row>
    <row r="8" spans="1:23" s="59" customFormat="1" ht="17.25" customHeight="1" x14ac:dyDescent="0.3">
      <c r="A8" s="55">
        <v>1</v>
      </c>
      <c r="B8" s="56"/>
      <c r="C8" s="52"/>
      <c r="D8" s="53"/>
      <c r="E8" s="53"/>
      <c r="F8" s="130"/>
      <c r="G8" s="99"/>
      <c r="H8" s="99"/>
      <c r="I8" s="99"/>
      <c r="J8" s="99"/>
      <c r="K8" s="99"/>
      <c r="L8" s="99"/>
      <c r="M8" s="99"/>
      <c r="N8" s="99"/>
      <c r="O8" s="119"/>
      <c r="P8" s="120">
        <f>ROUND(IF(OR(O8&lt;1,O8="",O8="V",O8="DC",O8="LP",O8="HP"),0,SUMPRODUCT($G$7:$O$7,G8:O8)/$P$7),1)</f>
        <v>0</v>
      </c>
      <c r="Q8" s="58" t="str">
        <f>[2]!docle(P8)</f>
        <v>Khäng</v>
      </c>
      <c r="R8" s="57"/>
      <c r="S8" s="82" t="str">
        <f>IF(ISNA(VLOOKUP(B8,HOCPHI!$B$5:$WX$9797,7,0)),"",IF(VLOOKUP(B8,HOCPHI!$B$5:$WX$9797,7,0)="","",VLOOKUP(B8,HOCPHI!$B$5:$WX$9797,7,0)))</f>
        <v/>
      </c>
      <c r="T8" s="82" t="str">
        <f>IF(ISNA(VLOOKUP(B8,HOCPHI!$B$5:$WX$9797,10,0)),"",IF(VLOOKUP(B8,HOCPHI!$B$5:$WX$9797,10,0)="","",VLOOKUP(B8,HOCPHI!$B$5:$WX$9797,10,0)))</f>
        <v/>
      </c>
      <c r="U8" s="82" t="str">
        <f>IF(ISNA(VLOOKUP(B8,HOCPHI!$B$5:$WX$9797,9,0)),"",IF(VLOOKUP(B8,HOCPHI!$B$5:$WX$9797,9,0)="","",VLOOKUP(B8,HOCPHI!$B$5:$WX$9797,9,0)))</f>
        <v/>
      </c>
      <c r="V8" s="59">
        <f>COUNTIF($B$8:$B$2229,B8)</f>
        <v>0</v>
      </c>
      <c r="W8" s="59" t="str">
        <f>IF(B8&gt;B7,"Đ","S")</f>
        <v>S</v>
      </c>
    </row>
    <row r="9" spans="1:23" s="59" customFormat="1" ht="17.25" customHeight="1" x14ac:dyDescent="0.3">
      <c r="A9" s="55">
        <f>A8+1</f>
        <v>2</v>
      </c>
      <c r="B9" s="56"/>
      <c r="C9" s="52"/>
      <c r="D9" s="53"/>
      <c r="E9" s="53"/>
      <c r="F9" s="130"/>
      <c r="G9" s="99"/>
      <c r="H9" s="99"/>
      <c r="I9" s="99"/>
      <c r="J9" s="99"/>
      <c r="K9" s="99"/>
      <c r="L9" s="99"/>
      <c r="M9" s="99"/>
      <c r="N9" s="99"/>
      <c r="O9" s="119"/>
      <c r="P9" s="120">
        <f t="shared" ref="P9:P72" si="0">ROUND(IF(OR(O9&lt;1,O9="",O9="V",O9="DC",O9="LP",O9="HP"),0,SUMPRODUCT($G$7:$O$7,G9:O9)/$P$7),1)</f>
        <v>0</v>
      </c>
      <c r="Q9" s="58" t="str">
        <f>[2]!docle(P9)</f>
        <v>Khäng</v>
      </c>
      <c r="R9" s="57"/>
      <c r="S9" s="82" t="str">
        <f>IF(ISNA(VLOOKUP(B9,HOCPHI!$B$5:$WX$9797,7,0)),"",IF(VLOOKUP(B9,HOCPHI!$B$5:$WX$9797,7,0)="","",VLOOKUP(B9,HOCPHI!$B$5:$WX$9797,7,0)))</f>
        <v/>
      </c>
      <c r="T9" s="82" t="str">
        <f>IF(ISNA(VLOOKUP(B9,HOCPHI!$B$5:$WX$9797,10,0)),"",IF(VLOOKUP(B9,HOCPHI!$B$5:$WX$9797,10,0)="","",VLOOKUP(B9,HOCPHI!$B$5:$WX$9797,10,0)))</f>
        <v/>
      </c>
      <c r="U9" s="82" t="str">
        <f>IF(ISNA(VLOOKUP(B9,HOCPHI!$B$5:$WX$9797,9,0)),"",IF(VLOOKUP(B9,HOCPHI!$B$5:$WX$9797,9,0)="","",VLOOKUP(B9,HOCPHI!$B$5:$WX$9797,9,0)))</f>
        <v/>
      </c>
      <c r="V9" s="59">
        <f t="shared" ref="V9:V72" si="1">COUNTIF($B$8:$B$2229,B9)</f>
        <v>0</v>
      </c>
      <c r="W9" s="59" t="str">
        <f t="shared" ref="W9:W72" si="2">IF(B9&gt;B8,"Đ","S")</f>
        <v>S</v>
      </c>
    </row>
    <row r="10" spans="1:23" s="59" customFormat="1" ht="17.25" customHeight="1" x14ac:dyDescent="0.3">
      <c r="A10" s="123">
        <f t="shared" ref="A10:A73" si="3">A9+1</f>
        <v>3</v>
      </c>
      <c r="B10" s="56"/>
      <c r="C10" s="52"/>
      <c r="D10" s="53"/>
      <c r="E10" s="53"/>
      <c r="F10" s="130"/>
      <c r="G10" s="99"/>
      <c r="H10" s="99"/>
      <c r="I10" s="99"/>
      <c r="J10" s="99"/>
      <c r="K10" s="99"/>
      <c r="L10" s="99"/>
      <c r="M10" s="99"/>
      <c r="N10" s="99"/>
      <c r="O10" s="119"/>
      <c r="P10" s="120">
        <f t="shared" si="0"/>
        <v>0</v>
      </c>
      <c r="Q10" s="58" t="str">
        <f>[2]!docle(P10)</f>
        <v>Khäng</v>
      </c>
      <c r="R10" s="57"/>
      <c r="S10" s="82" t="str">
        <f>IF(ISNA(VLOOKUP(B10,HOCPHI!$B$5:$WX$9797,7,0)),"",IF(VLOOKUP(B10,HOCPHI!$B$5:$WX$9797,7,0)="","",VLOOKUP(B10,HOCPHI!$B$5:$WX$9797,7,0)))</f>
        <v/>
      </c>
      <c r="T10" s="82" t="str">
        <f>IF(ISNA(VLOOKUP(B10,HOCPHI!$B$5:$WX$9797,10,0)),"",IF(VLOOKUP(B10,HOCPHI!$B$5:$WX$9797,10,0)="","",VLOOKUP(B10,HOCPHI!$B$5:$WX$9797,10,0)))</f>
        <v/>
      </c>
      <c r="U10" s="82" t="str">
        <f>IF(ISNA(VLOOKUP(B10,HOCPHI!$B$5:$WX$9797,9,0)),"",IF(VLOOKUP(B10,HOCPHI!$B$5:$WX$9797,9,0)="","",VLOOKUP(B10,HOCPHI!$B$5:$WX$9797,9,0)))</f>
        <v/>
      </c>
      <c r="V10" s="59">
        <f t="shared" si="1"/>
        <v>0</v>
      </c>
      <c r="W10" s="59" t="str">
        <f t="shared" si="2"/>
        <v>S</v>
      </c>
    </row>
    <row r="11" spans="1:23" s="59" customFormat="1" ht="17.25" customHeight="1" x14ac:dyDescent="0.3">
      <c r="A11" s="123">
        <f t="shared" si="3"/>
        <v>4</v>
      </c>
      <c r="B11" s="56"/>
      <c r="C11" s="52"/>
      <c r="D11" s="53"/>
      <c r="E11" s="53"/>
      <c r="F11" s="130"/>
      <c r="G11" s="99"/>
      <c r="H11" s="99"/>
      <c r="I11" s="99"/>
      <c r="J11" s="99"/>
      <c r="K11" s="99"/>
      <c r="L11" s="99"/>
      <c r="M11" s="99"/>
      <c r="N11" s="99"/>
      <c r="O11" s="119"/>
      <c r="P11" s="120">
        <f t="shared" si="0"/>
        <v>0</v>
      </c>
      <c r="Q11" s="58" t="str">
        <f>[2]!docle(P11)</f>
        <v>Khäng</v>
      </c>
      <c r="R11" s="57"/>
      <c r="S11" s="82" t="str">
        <f>IF(ISNA(VLOOKUP(B11,HOCPHI!$B$5:$WX$9797,7,0)),"",IF(VLOOKUP(B11,HOCPHI!$B$5:$WX$9797,7,0)="","",VLOOKUP(B11,HOCPHI!$B$5:$WX$9797,7,0)))</f>
        <v/>
      </c>
      <c r="T11" s="82" t="str">
        <f>IF(ISNA(VLOOKUP(B11,HOCPHI!$B$5:$WX$9797,10,0)),"",IF(VLOOKUP(B11,HOCPHI!$B$5:$WX$9797,10,0)="","",VLOOKUP(B11,HOCPHI!$B$5:$WX$9797,10,0)))</f>
        <v/>
      </c>
      <c r="U11" s="82" t="str">
        <f>IF(ISNA(VLOOKUP(B11,HOCPHI!$B$5:$WX$9797,9,0)),"",IF(VLOOKUP(B11,HOCPHI!$B$5:$WX$9797,9,0)="","",VLOOKUP(B11,HOCPHI!$B$5:$WX$9797,9,0)))</f>
        <v/>
      </c>
      <c r="V11" s="59">
        <f t="shared" si="1"/>
        <v>0</v>
      </c>
      <c r="W11" s="59" t="str">
        <f t="shared" si="2"/>
        <v>S</v>
      </c>
    </row>
    <row r="12" spans="1:23" s="59" customFormat="1" ht="17.25" customHeight="1" x14ac:dyDescent="0.3">
      <c r="A12" s="123">
        <f t="shared" si="3"/>
        <v>5</v>
      </c>
      <c r="B12" s="56"/>
      <c r="C12" s="52"/>
      <c r="D12" s="53"/>
      <c r="E12" s="53"/>
      <c r="F12" s="130"/>
      <c r="G12" s="99"/>
      <c r="H12" s="99"/>
      <c r="I12" s="99"/>
      <c r="J12" s="99"/>
      <c r="K12" s="99"/>
      <c r="L12" s="99"/>
      <c r="M12" s="99"/>
      <c r="N12" s="99"/>
      <c r="O12" s="119"/>
      <c r="P12" s="120">
        <f t="shared" si="0"/>
        <v>0</v>
      </c>
      <c r="Q12" s="58" t="str">
        <f>[2]!docle(P12)</f>
        <v>Khäng</v>
      </c>
      <c r="R12" s="57"/>
      <c r="S12" s="82" t="str">
        <f>IF(ISNA(VLOOKUP(B12,HOCPHI!$B$5:$WX$9797,7,0)),"",IF(VLOOKUP(B12,HOCPHI!$B$5:$WX$9797,7,0)="","",VLOOKUP(B12,HOCPHI!$B$5:$WX$9797,7,0)))</f>
        <v/>
      </c>
      <c r="T12" s="82" t="str">
        <f>IF(ISNA(VLOOKUP(B12,HOCPHI!$B$5:$WX$9797,10,0)),"",IF(VLOOKUP(B12,HOCPHI!$B$5:$WX$9797,10,0)="","",VLOOKUP(B12,HOCPHI!$B$5:$WX$9797,10,0)))</f>
        <v/>
      </c>
      <c r="U12" s="82" t="str">
        <f>IF(ISNA(VLOOKUP(B12,HOCPHI!$B$5:$WX$9797,9,0)),"",IF(VLOOKUP(B12,HOCPHI!$B$5:$WX$9797,9,0)="","",VLOOKUP(B12,HOCPHI!$B$5:$WX$9797,9,0)))</f>
        <v/>
      </c>
      <c r="V12" s="59">
        <f t="shared" si="1"/>
        <v>0</v>
      </c>
      <c r="W12" s="59" t="str">
        <f t="shared" si="2"/>
        <v>S</v>
      </c>
    </row>
    <row r="13" spans="1:23" s="59" customFormat="1" ht="17.25" customHeight="1" x14ac:dyDescent="0.3">
      <c r="A13" s="123">
        <f t="shared" si="3"/>
        <v>6</v>
      </c>
      <c r="B13" s="56"/>
      <c r="C13" s="52"/>
      <c r="D13" s="53"/>
      <c r="E13" s="53"/>
      <c r="F13" s="130"/>
      <c r="G13" s="99"/>
      <c r="H13" s="99"/>
      <c r="I13" s="99"/>
      <c r="J13" s="99"/>
      <c r="K13" s="99"/>
      <c r="L13" s="99"/>
      <c r="M13" s="99"/>
      <c r="N13" s="99"/>
      <c r="O13" s="119"/>
      <c r="P13" s="120">
        <f t="shared" si="0"/>
        <v>0</v>
      </c>
      <c r="Q13" s="58" t="str">
        <f>[2]!docle(P13)</f>
        <v>Khäng</v>
      </c>
      <c r="R13" s="57"/>
      <c r="S13" s="82" t="str">
        <f>IF(ISNA(VLOOKUP(B13,HOCPHI!$B$5:$WX$9797,7,0)),"",IF(VLOOKUP(B13,HOCPHI!$B$5:$WX$9797,7,0)="","",VLOOKUP(B13,HOCPHI!$B$5:$WX$9797,7,0)))</f>
        <v/>
      </c>
      <c r="T13" s="82" t="str">
        <f>IF(ISNA(VLOOKUP(B13,HOCPHI!$B$5:$WX$9797,10,0)),"",IF(VLOOKUP(B13,HOCPHI!$B$5:$WX$9797,10,0)="","",VLOOKUP(B13,HOCPHI!$B$5:$WX$9797,10,0)))</f>
        <v/>
      </c>
      <c r="U13" s="82" t="str">
        <f>IF(ISNA(VLOOKUP(B13,HOCPHI!$B$5:$WX$9797,9,0)),"",IF(VLOOKUP(B13,HOCPHI!$B$5:$WX$9797,9,0)="","",VLOOKUP(B13,HOCPHI!$B$5:$WX$9797,9,0)))</f>
        <v/>
      </c>
      <c r="V13" s="59">
        <f t="shared" si="1"/>
        <v>0</v>
      </c>
      <c r="W13" s="59" t="str">
        <f t="shared" si="2"/>
        <v>S</v>
      </c>
    </row>
    <row r="14" spans="1:23" s="59" customFormat="1" ht="17.25" customHeight="1" x14ac:dyDescent="0.3">
      <c r="A14" s="123">
        <f t="shared" si="3"/>
        <v>7</v>
      </c>
      <c r="B14" s="56"/>
      <c r="C14" s="52"/>
      <c r="D14" s="53"/>
      <c r="E14" s="53"/>
      <c r="F14" s="130"/>
      <c r="G14" s="99"/>
      <c r="H14" s="99"/>
      <c r="I14" s="99"/>
      <c r="J14" s="99"/>
      <c r="K14" s="99"/>
      <c r="L14" s="99"/>
      <c r="M14" s="99"/>
      <c r="N14" s="99"/>
      <c r="O14" s="119"/>
      <c r="P14" s="120">
        <f t="shared" si="0"/>
        <v>0</v>
      </c>
      <c r="Q14" s="58" t="str">
        <f>[2]!docle(P14)</f>
        <v>Khäng</v>
      </c>
      <c r="R14" s="57"/>
      <c r="S14" s="82" t="str">
        <f>IF(ISNA(VLOOKUP(B14,HOCPHI!$B$5:$WX$9797,7,0)),"",IF(VLOOKUP(B14,HOCPHI!$B$5:$WX$9797,7,0)="","",VLOOKUP(B14,HOCPHI!$B$5:$WX$9797,7,0)))</f>
        <v/>
      </c>
      <c r="T14" s="82" t="str">
        <f>IF(ISNA(VLOOKUP(B14,HOCPHI!$B$5:$WX$9797,10,0)),"",IF(VLOOKUP(B14,HOCPHI!$B$5:$WX$9797,10,0)="","",VLOOKUP(B14,HOCPHI!$B$5:$WX$9797,10,0)))</f>
        <v/>
      </c>
      <c r="U14" s="82" t="str">
        <f>IF(ISNA(VLOOKUP(B14,HOCPHI!$B$5:$WX$9797,9,0)),"",IF(VLOOKUP(B14,HOCPHI!$B$5:$WX$9797,9,0)="","",VLOOKUP(B14,HOCPHI!$B$5:$WX$9797,9,0)))</f>
        <v/>
      </c>
      <c r="V14" s="59">
        <f t="shared" si="1"/>
        <v>0</v>
      </c>
      <c r="W14" s="59" t="str">
        <f t="shared" si="2"/>
        <v>S</v>
      </c>
    </row>
    <row r="15" spans="1:23" s="59" customFormat="1" ht="17.25" customHeight="1" x14ac:dyDescent="0.3">
      <c r="A15" s="123">
        <f t="shared" si="3"/>
        <v>8</v>
      </c>
      <c r="B15" s="56"/>
      <c r="C15" s="52"/>
      <c r="D15" s="53"/>
      <c r="E15" s="53"/>
      <c r="F15" s="130"/>
      <c r="G15" s="99"/>
      <c r="H15" s="99"/>
      <c r="I15" s="99"/>
      <c r="J15" s="99"/>
      <c r="K15" s="99"/>
      <c r="L15" s="99"/>
      <c r="M15" s="99"/>
      <c r="N15" s="99"/>
      <c r="O15" s="119"/>
      <c r="P15" s="120">
        <f t="shared" si="0"/>
        <v>0</v>
      </c>
      <c r="Q15" s="58" t="str">
        <f>[2]!docle(P15)</f>
        <v>Khäng</v>
      </c>
      <c r="R15" s="57"/>
      <c r="S15" s="82" t="str">
        <f>IF(ISNA(VLOOKUP(B15,HOCPHI!$B$5:$WX$9797,7,0)),"",IF(VLOOKUP(B15,HOCPHI!$B$5:$WX$9797,7,0)="","",VLOOKUP(B15,HOCPHI!$B$5:$WX$9797,7,0)))</f>
        <v/>
      </c>
      <c r="T15" s="82" t="str">
        <f>IF(ISNA(VLOOKUP(B15,HOCPHI!$B$5:$WX$9797,10,0)),"",IF(VLOOKUP(B15,HOCPHI!$B$5:$WX$9797,10,0)="","",VLOOKUP(B15,HOCPHI!$B$5:$WX$9797,10,0)))</f>
        <v/>
      </c>
      <c r="U15" s="82" t="str">
        <f>IF(ISNA(VLOOKUP(B15,HOCPHI!$B$5:$WX$9797,9,0)),"",IF(VLOOKUP(B15,HOCPHI!$B$5:$WX$9797,9,0)="","",VLOOKUP(B15,HOCPHI!$B$5:$WX$9797,9,0)))</f>
        <v/>
      </c>
      <c r="V15" s="59">
        <f t="shared" si="1"/>
        <v>0</v>
      </c>
      <c r="W15" s="59" t="str">
        <f t="shared" si="2"/>
        <v>S</v>
      </c>
    </row>
    <row r="16" spans="1:23" s="59" customFormat="1" ht="17.25" customHeight="1" x14ac:dyDescent="0.3">
      <c r="A16" s="123">
        <f t="shared" si="3"/>
        <v>9</v>
      </c>
      <c r="B16" s="56"/>
      <c r="C16" s="52"/>
      <c r="D16" s="53"/>
      <c r="E16" s="53"/>
      <c r="F16" s="130"/>
      <c r="G16" s="99"/>
      <c r="H16" s="99"/>
      <c r="I16" s="99"/>
      <c r="J16" s="99"/>
      <c r="K16" s="99"/>
      <c r="L16" s="99"/>
      <c r="M16" s="99"/>
      <c r="N16" s="99"/>
      <c r="O16" s="119"/>
      <c r="P16" s="120">
        <f t="shared" si="0"/>
        <v>0</v>
      </c>
      <c r="Q16" s="58" t="str">
        <f>[2]!docle(P16)</f>
        <v>Khäng</v>
      </c>
      <c r="R16" s="57"/>
      <c r="S16" s="82" t="str">
        <f>IF(ISNA(VLOOKUP(B16,HOCPHI!$B$5:$WX$9797,7,0)),"",IF(VLOOKUP(B16,HOCPHI!$B$5:$WX$9797,7,0)="","",VLOOKUP(B16,HOCPHI!$B$5:$WX$9797,7,0)))</f>
        <v/>
      </c>
      <c r="T16" s="82" t="str">
        <f>IF(ISNA(VLOOKUP(B16,HOCPHI!$B$5:$WX$9797,10,0)),"",IF(VLOOKUP(B16,HOCPHI!$B$5:$WX$9797,10,0)="","",VLOOKUP(B16,HOCPHI!$B$5:$WX$9797,10,0)))</f>
        <v/>
      </c>
      <c r="U16" s="82" t="str">
        <f>IF(ISNA(VLOOKUP(B16,HOCPHI!$B$5:$WX$9797,9,0)),"",IF(VLOOKUP(B16,HOCPHI!$B$5:$WX$9797,9,0)="","",VLOOKUP(B16,HOCPHI!$B$5:$WX$9797,9,0)))</f>
        <v/>
      </c>
      <c r="V16" s="59">
        <f t="shared" si="1"/>
        <v>0</v>
      </c>
      <c r="W16" s="59" t="str">
        <f t="shared" si="2"/>
        <v>S</v>
      </c>
    </row>
    <row r="17" spans="1:23" s="59" customFormat="1" ht="17.25" customHeight="1" x14ac:dyDescent="0.3">
      <c r="A17" s="123">
        <f t="shared" si="3"/>
        <v>10</v>
      </c>
      <c r="B17" s="56"/>
      <c r="C17" s="52"/>
      <c r="D17" s="53"/>
      <c r="E17" s="53"/>
      <c r="F17" s="130"/>
      <c r="G17" s="99"/>
      <c r="H17" s="99"/>
      <c r="I17" s="99"/>
      <c r="J17" s="99"/>
      <c r="K17" s="99"/>
      <c r="L17" s="99"/>
      <c r="M17" s="99"/>
      <c r="N17" s="99"/>
      <c r="O17" s="119"/>
      <c r="P17" s="120">
        <f t="shared" si="0"/>
        <v>0</v>
      </c>
      <c r="Q17" s="58" t="str">
        <f>[2]!docle(P17)</f>
        <v>Khäng</v>
      </c>
      <c r="R17" s="57"/>
      <c r="S17" s="82" t="str">
        <f>IF(ISNA(VLOOKUP(B17,HOCPHI!$B$5:$WX$9797,7,0)),"",IF(VLOOKUP(B17,HOCPHI!$B$5:$WX$9797,7,0)="","",VLOOKUP(B17,HOCPHI!$B$5:$WX$9797,7,0)))</f>
        <v/>
      </c>
      <c r="T17" s="82" t="str">
        <f>IF(ISNA(VLOOKUP(B17,HOCPHI!$B$5:$WX$9797,10,0)),"",IF(VLOOKUP(B17,HOCPHI!$B$5:$WX$9797,10,0)="","",VLOOKUP(B17,HOCPHI!$B$5:$WX$9797,10,0)))</f>
        <v/>
      </c>
      <c r="U17" s="82" t="str">
        <f>IF(ISNA(VLOOKUP(B17,HOCPHI!$B$5:$WX$9797,9,0)),"",IF(VLOOKUP(B17,HOCPHI!$B$5:$WX$9797,9,0)="","",VLOOKUP(B17,HOCPHI!$B$5:$WX$9797,9,0)))</f>
        <v/>
      </c>
      <c r="V17" s="59">
        <f t="shared" si="1"/>
        <v>0</v>
      </c>
      <c r="W17" s="59" t="str">
        <f t="shared" si="2"/>
        <v>S</v>
      </c>
    </row>
    <row r="18" spans="1:23" s="59" customFormat="1" ht="17.25" customHeight="1" x14ac:dyDescent="0.3">
      <c r="A18" s="123">
        <f t="shared" si="3"/>
        <v>11</v>
      </c>
      <c r="B18" s="56"/>
      <c r="C18" s="52"/>
      <c r="D18" s="53"/>
      <c r="E18" s="53"/>
      <c r="F18" s="130"/>
      <c r="G18" s="99"/>
      <c r="H18" s="99"/>
      <c r="I18" s="99"/>
      <c r="J18" s="99"/>
      <c r="K18" s="99"/>
      <c r="L18" s="99"/>
      <c r="M18" s="99"/>
      <c r="N18" s="99"/>
      <c r="O18" s="119"/>
      <c r="P18" s="120">
        <f t="shared" si="0"/>
        <v>0</v>
      </c>
      <c r="Q18" s="58" t="str">
        <f>[2]!docle(P18)</f>
        <v>Khäng</v>
      </c>
      <c r="R18" s="57"/>
      <c r="S18" s="82" t="str">
        <f>IF(ISNA(VLOOKUP(B18,HOCPHI!$B$5:$WX$9797,7,0)),"",IF(VLOOKUP(B18,HOCPHI!$B$5:$WX$9797,7,0)="","",VLOOKUP(B18,HOCPHI!$B$5:$WX$9797,7,0)))</f>
        <v/>
      </c>
      <c r="T18" s="82" t="str">
        <f>IF(ISNA(VLOOKUP(B18,HOCPHI!$B$5:$WX$9797,10,0)),"",IF(VLOOKUP(B18,HOCPHI!$B$5:$WX$9797,10,0)="","",VLOOKUP(B18,HOCPHI!$B$5:$WX$9797,10,0)))</f>
        <v/>
      </c>
      <c r="U18" s="82" t="str">
        <f>IF(ISNA(VLOOKUP(B18,HOCPHI!$B$5:$WX$9797,9,0)),"",IF(VLOOKUP(B18,HOCPHI!$B$5:$WX$9797,9,0)="","",VLOOKUP(B18,HOCPHI!$B$5:$WX$9797,9,0)))</f>
        <v/>
      </c>
      <c r="V18" s="59">
        <f t="shared" si="1"/>
        <v>0</v>
      </c>
      <c r="W18" s="59" t="str">
        <f t="shared" si="2"/>
        <v>S</v>
      </c>
    </row>
    <row r="19" spans="1:23" s="59" customFormat="1" ht="17.25" customHeight="1" x14ac:dyDescent="0.3">
      <c r="A19" s="123">
        <f t="shared" si="3"/>
        <v>12</v>
      </c>
      <c r="B19" s="56"/>
      <c r="C19" s="52"/>
      <c r="D19" s="53"/>
      <c r="E19" s="53"/>
      <c r="F19" s="130"/>
      <c r="G19" s="99"/>
      <c r="H19" s="99"/>
      <c r="I19" s="99"/>
      <c r="J19" s="99"/>
      <c r="K19" s="99"/>
      <c r="L19" s="99"/>
      <c r="M19" s="99"/>
      <c r="N19" s="99"/>
      <c r="O19" s="119"/>
      <c r="P19" s="120">
        <f t="shared" si="0"/>
        <v>0</v>
      </c>
      <c r="Q19" s="58" t="str">
        <f>[2]!docle(P19)</f>
        <v>Khäng</v>
      </c>
      <c r="R19" s="57"/>
      <c r="S19" s="82" t="str">
        <f>IF(ISNA(VLOOKUP(B19,HOCPHI!$B$5:$WX$9797,7,0)),"",IF(VLOOKUP(B19,HOCPHI!$B$5:$WX$9797,7,0)="","",VLOOKUP(B19,HOCPHI!$B$5:$WX$9797,7,0)))</f>
        <v/>
      </c>
      <c r="T19" s="82" t="str">
        <f>IF(ISNA(VLOOKUP(B19,HOCPHI!$B$5:$WX$9797,10,0)),"",IF(VLOOKUP(B19,HOCPHI!$B$5:$WX$9797,10,0)="","",VLOOKUP(B19,HOCPHI!$B$5:$WX$9797,10,0)))</f>
        <v/>
      </c>
      <c r="U19" s="82" t="str">
        <f>IF(ISNA(VLOOKUP(B19,HOCPHI!$B$5:$WX$9797,9,0)),"",IF(VLOOKUP(B19,HOCPHI!$B$5:$WX$9797,9,0)="","",VLOOKUP(B19,HOCPHI!$B$5:$WX$9797,9,0)))</f>
        <v/>
      </c>
      <c r="V19" s="59">
        <f t="shared" si="1"/>
        <v>0</v>
      </c>
      <c r="W19" s="59" t="str">
        <f t="shared" si="2"/>
        <v>S</v>
      </c>
    </row>
    <row r="20" spans="1:23" s="59" customFormat="1" ht="17.25" customHeight="1" x14ac:dyDescent="0.3">
      <c r="A20" s="123">
        <f t="shared" si="3"/>
        <v>13</v>
      </c>
      <c r="B20" s="56"/>
      <c r="C20" s="52"/>
      <c r="D20" s="53"/>
      <c r="E20" s="53"/>
      <c r="F20" s="130"/>
      <c r="G20" s="99"/>
      <c r="H20" s="99"/>
      <c r="I20" s="99"/>
      <c r="J20" s="99"/>
      <c r="K20" s="99"/>
      <c r="L20" s="99"/>
      <c r="M20" s="99"/>
      <c r="N20" s="99"/>
      <c r="O20" s="119"/>
      <c r="P20" s="120">
        <f t="shared" si="0"/>
        <v>0</v>
      </c>
      <c r="Q20" s="58" t="str">
        <f>[2]!docle(P20)</f>
        <v>Khäng</v>
      </c>
      <c r="R20" s="57"/>
      <c r="S20" s="82" t="str">
        <f>IF(ISNA(VLOOKUP(B20,HOCPHI!$B$5:$WX$9797,7,0)),"",IF(VLOOKUP(B20,HOCPHI!$B$5:$WX$9797,7,0)="","",VLOOKUP(B20,HOCPHI!$B$5:$WX$9797,7,0)))</f>
        <v/>
      </c>
      <c r="T20" s="82" t="str">
        <f>IF(ISNA(VLOOKUP(B20,HOCPHI!$B$5:$WX$9797,10,0)),"",IF(VLOOKUP(B20,HOCPHI!$B$5:$WX$9797,10,0)="","",VLOOKUP(B20,HOCPHI!$B$5:$WX$9797,10,0)))</f>
        <v/>
      </c>
      <c r="U20" s="82" t="str">
        <f>IF(ISNA(VLOOKUP(B20,HOCPHI!$B$5:$WX$9797,9,0)),"",IF(VLOOKUP(B20,HOCPHI!$B$5:$WX$9797,9,0)="","",VLOOKUP(B20,HOCPHI!$B$5:$WX$9797,9,0)))</f>
        <v/>
      </c>
      <c r="V20" s="59">
        <f t="shared" si="1"/>
        <v>0</v>
      </c>
      <c r="W20" s="59" t="str">
        <f t="shared" si="2"/>
        <v>S</v>
      </c>
    </row>
    <row r="21" spans="1:23" s="59" customFormat="1" ht="17.25" customHeight="1" x14ac:dyDescent="0.3">
      <c r="A21" s="123">
        <f t="shared" si="3"/>
        <v>14</v>
      </c>
      <c r="B21" s="56"/>
      <c r="C21" s="52"/>
      <c r="D21" s="53"/>
      <c r="E21" s="53"/>
      <c r="F21" s="130"/>
      <c r="G21" s="99"/>
      <c r="H21" s="99"/>
      <c r="I21" s="99"/>
      <c r="J21" s="99"/>
      <c r="K21" s="99"/>
      <c r="L21" s="99"/>
      <c r="M21" s="99"/>
      <c r="N21" s="99"/>
      <c r="O21" s="119"/>
      <c r="P21" s="120">
        <f t="shared" si="0"/>
        <v>0</v>
      </c>
      <c r="Q21" s="58" t="str">
        <f>[2]!docle(P21)</f>
        <v>Khäng</v>
      </c>
      <c r="R21" s="57"/>
      <c r="S21" s="82" t="str">
        <f>IF(ISNA(VLOOKUP(B21,HOCPHI!$B$5:$WX$9797,7,0)),"",IF(VLOOKUP(B21,HOCPHI!$B$5:$WX$9797,7,0)="","",VLOOKUP(B21,HOCPHI!$B$5:$WX$9797,7,0)))</f>
        <v/>
      </c>
      <c r="T21" s="82" t="str">
        <f>IF(ISNA(VLOOKUP(B21,HOCPHI!$B$5:$WX$9797,10,0)),"",IF(VLOOKUP(B21,HOCPHI!$B$5:$WX$9797,10,0)="","",VLOOKUP(B21,HOCPHI!$B$5:$WX$9797,10,0)))</f>
        <v/>
      </c>
      <c r="U21" s="82" t="str">
        <f>IF(ISNA(VLOOKUP(B21,HOCPHI!$B$5:$WX$9797,9,0)),"",IF(VLOOKUP(B21,HOCPHI!$B$5:$WX$9797,9,0)="","",VLOOKUP(B21,HOCPHI!$B$5:$WX$9797,9,0)))</f>
        <v/>
      </c>
      <c r="V21" s="59">
        <f t="shared" si="1"/>
        <v>0</v>
      </c>
      <c r="W21" s="59" t="str">
        <f t="shared" si="2"/>
        <v>S</v>
      </c>
    </row>
    <row r="22" spans="1:23" s="59" customFormat="1" ht="17.25" customHeight="1" x14ac:dyDescent="0.3">
      <c r="A22" s="123">
        <f t="shared" si="3"/>
        <v>15</v>
      </c>
      <c r="B22" s="56"/>
      <c r="C22" s="52"/>
      <c r="D22" s="53"/>
      <c r="E22" s="53"/>
      <c r="F22" s="130"/>
      <c r="G22" s="99"/>
      <c r="H22" s="99"/>
      <c r="I22" s="99"/>
      <c r="J22" s="99"/>
      <c r="K22" s="99"/>
      <c r="L22" s="99"/>
      <c r="M22" s="99"/>
      <c r="N22" s="99"/>
      <c r="O22" s="119"/>
      <c r="P22" s="120">
        <f t="shared" si="0"/>
        <v>0</v>
      </c>
      <c r="Q22" s="58" t="str">
        <f>[2]!docle(P22)</f>
        <v>Khäng</v>
      </c>
      <c r="R22" s="57"/>
      <c r="S22" s="82" t="str">
        <f>IF(ISNA(VLOOKUP(B22,HOCPHI!$B$5:$WX$9797,7,0)),"",IF(VLOOKUP(B22,HOCPHI!$B$5:$WX$9797,7,0)="","",VLOOKUP(B22,HOCPHI!$B$5:$WX$9797,7,0)))</f>
        <v/>
      </c>
      <c r="T22" s="82" t="str">
        <f>IF(ISNA(VLOOKUP(B22,HOCPHI!$B$5:$WX$9797,10,0)),"",IF(VLOOKUP(B22,HOCPHI!$B$5:$WX$9797,10,0)="","",VLOOKUP(B22,HOCPHI!$B$5:$WX$9797,10,0)))</f>
        <v/>
      </c>
      <c r="U22" s="82" t="str">
        <f>IF(ISNA(VLOOKUP(B22,HOCPHI!$B$5:$WX$9797,9,0)),"",IF(VLOOKUP(B22,HOCPHI!$B$5:$WX$9797,9,0)="","",VLOOKUP(B22,HOCPHI!$B$5:$WX$9797,9,0)))</f>
        <v/>
      </c>
      <c r="V22" s="59">
        <f t="shared" si="1"/>
        <v>0</v>
      </c>
      <c r="W22" s="59" t="str">
        <f t="shared" si="2"/>
        <v>S</v>
      </c>
    </row>
    <row r="23" spans="1:23" s="59" customFormat="1" ht="17.25" customHeight="1" x14ac:dyDescent="0.3">
      <c r="A23" s="123">
        <f t="shared" si="3"/>
        <v>16</v>
      </c>
      <c r="B23" s="56"/>
      <c r="C23" s="52"/>
      <c r="D23" s="53"/>
      <c r="E23" s="53"/>
      <c r="F23" s="130"/>
      <c r="G23" s="99"/>
      <c r="H23" s="99"/>
      <c r="I23" s="99"/>
      <c r="J23" s="99"/>
      <c r="K23" s="99"/>
      <c r="L23" s="99"/>
      <c r="M23" s="99"/>
      <c r="N23" s="99"/>
      <c r="O23" s="119"/>
      <c r="P23" s="120">
        <f t="shared" si="0"/>
        <v>0</v>
      </c>
      <c r="Q23" s="58" t="str">
        <f>[2]!docle(P23)</f>
        <v>Khäng</v>
      </c>
      <c r="R23" s="57"/>
      <c r="S23" s="82" t="str">
        <f>IF(ISNA(VLOOKUP(B23,HOCPHI!$B$5:$WX$9797,7,0)),"",IF(VLOOKUP(B23,HOCPHI!$B$5:$WX$9797,7,0)="","",VLOOKUP(B23,HOCPHI!$B$5:$WX$9797,7,0)))</f>
        <v/>
      </c>
      <c r="T23" s="82" t="str">
        <f>IF(ISNA(VLOOKUP(B23,HOCPHI!$B$5:$WX$9797,10,0)),"",IF(VLOOKUP(B23,HOCPHI!$B$5:$WX$9797,10,0)="","",VLOOKUP(B23,HOCPHI!$B$5:$WX$9797,10,0)))</f>
        <v/>
      </c>
      <c r="U23" s="82" t="str">
        <f>IF(ISNA(VLOOKUP(B23,HOCPHI!$B$5:$WX$9797,9,0)),"",IF(VLOOKUP(B23,HOCPHI!$B$5:$WX$9797,9,0)="","",VLOOKUP(B23,HOCPHI!$B$5:$WX$9797,9,0)))</f>
        <v/>
      </c>
      <c r="V23" s="59">
        <f t="shared" si="1"/>
        <v>0</v>
      </c>
      <c r="W23" s="59" t="str">
        <f t="shared" si="2"/>
        <v>S</v>
      </c>
    </row>
    <row r="24" spans="1:23" s="59" customFormat="1" ht="17.25" customHeight="1" x14ac:dyDescent="0.3">
      <c r="A24" s="123">
        <f t="shared" si="3"/>
        <v>17</v>
      </c>
      <c r="B24" s="56"/>
      <c r="C24" s="52"/>
      <c r="D24" s="53"/>
      <c r="E24" s="53"/>
      <c r="F24" s="130"/>
      <c r="G24" s="99"/>
      <c r="H24" s="99"/>
      <c r="I24" s="99"/>
      <c r="J24" s="99"/>
      <c r="K24" s="99"/>
      <c r="L24" s="99"/>
      <c r="M24" s="99"/>
      <c r="N24" s="99"/>
      <c r="O24" s="119"/>
      <c r="P24" s="120">
        <f t="shared" si="0"/>
        <v>0</v>
      </c>
      <c r="Q24" s="58" t="str">
        <f>[2]!docle(P24)</f>
        <v>Khäng</v>
      </c>
      <c r="R24" s="57"/>
      <c r="S24" s="82" t="str">
        <f>IF(ISNA(VLOOKUP(B24,HOCPHI!$B$5:$WX$9797,7,0)),"",IF(VLOOKUP(B24,HOCPHI!$B$5:$WX$9797,7,0)="","",VLOOKUP(B24,HOCPHI!$B$5:$WX$9797,7,0)))</f>
        <v/>
      </c>
      <c r="T24" s="82" t="str">
        <f>IF(ISNA(VLOOKUP(B24,HOCPHI!$B$5:$WX$9797,10,0)),"",IF(VLOOKUP(B24,HOCPHI!$B$5:$WX$9797,10,0)="","",VLOOKUP(B24,HOCPHI!$B$5:$WX$9797,10,0)))</f>
        <v/>
      </c>
      <c r="U24" s="82" t="str">
        <f>IF(ISNA(VLOOKUP(B24,HOCPHI!$B$5:$WX$9797,9,0)),"",IF(VLOOKUP(B24,HOCPHI!$B$5:$WX$9797,9,0)="","",VLOOKUP(B24,HOCPHI!$B$5:$WX$9797,9,0)))</f>
        <v/>
      </c>
      <c r="V24" s="59">
        <f t="shared" si="1"/>
        <v>0</v>
      </c>
      <c r="W24" s="59" t="str">
        <f t="shared" si="2"/>
        <v>S</v>
      </c>
    </row>
    <row r="25" spans="1:23" s="59" customFormat="1" ht="17.25" customHeight="1" x14ac:dyDescent="0.3">
      <c r="A25" s="123">
        <f t="shared" si="3"/>
        <v>18</v>
      </c>
      <c r="B25" s="56"/>
      <c r="C25" s="52"/>
      <c r="D25" s="53"/>
      <c r="E25" s="53"/>
      <c r="F25" s="130"/>
      <c r="G25" s="99"/>
      <c r="H25" s="99"/>
      <c r="I25" s="99"/>
      <c r="J25" s="99"/>
      <c r="K25" s="99"/>
      <c r="L25" s="99"/>
      <c r="M25" s="99"/>
      <c r="N25" s="99"/>
      <c r="O25" s="119"/>
      <c r="P25" s="120">
        <f t="shared" si="0"/>
        <v>0</v>
      </c>
      <c r="Q25" s="58" t="str">
        <f>[2]!docle(P25)</f>
        <v>Khäng</v>
      </c>
      <c r="R25" s="57"/>
      <c r="S25" s="82" t="str">
        <f>IF(ISNA(VLOOKUP(B25,HOCPHI!$B$5:$WX$9797,7,0)),"",IF(VLOOKUP(B25,HOCPHI!$B$5:$WX$9797,7,0)="","",VLOOKUP(B25,HOCPHI!$B$5:$WX$9797,7,0)))</f>
        <v/>
      </c>
      <c r="T25" s="82" t="str">
        <f>IF(ISNA(VLOOKUP(B25,HOCPHI!$B$5:$WX$9797,10,0)),"",IF(VLOOKUP(B25,HOCPHI!$B$5:$WX$9797,10,0)="","",VLOOKUP(B25,HOCPHI!$B$5:$WX$9797,10,0)))</f>
        <v/>
      </c>
      <c r="U25" s="82" t="str">
        <f>IF(ISNA(VLOOKUP(B25,HOCPHI!$B$5:$WX$9797,9,0)),"",IF(VLOOKUP(B25,HOCPHI!$B$5:$WX$9797,9,0)="","",VLOOKUP(B25,HOCPHI!$B$5:$WX$9797,9,0)))</f>
        <v/>
      </c>
      <c r="V25" s="59">
        <f t="shared" si="1"/>
        <v>0</v>
      </c>
      <c r="W25" s="59" t="str">
        <f t="shared" si="2"/>
        <v>S</v>
      </c>
    </row>
    <row r="26" spans="1:23" s="59" customFormat="1" ht="17.25" customHeight="1" x14ac:dyDescent="0.3">
      <c r="A26" s="123">
        <f t="shared" si="3"/>
        <v>19</v>
      </c>
      <c r="B26" s="56"/>
      <c r="C26" s="52"/>
      <c r="D26" s="53"/>
      <c r="E26" s="53"/>
      <c r="F26" s="130"/>
      <c r="G26" s="99"/>
      <c r="H26" s="99"/>
      <c r="I26" s="99"/>
      <c r="J26" s="99"/>
      <c r="K26" s="99"/>
      <c r="L26" s="99"/>
      <c r="M26" s="99"/>
      <c r="N26" s="99"/>
      <c r="O26" s="119"/>
      <c r="P26" s="120">
        <f t="shared" si="0"/>
        <v>0</v>
      </c>
      <c r="Q26" s="58" t="str">
        <f>[2]!docle(P26)</f>
        <v>Khäng</v>
      </c>
      <c r="R26" s="57"/>
      <c r="S26" s="82" t="str">
        <f>IF(ISNA(VLOOKUP(B26,HOCPHI!$B$5:$WX$9797,7,0)),"",IF(VLOOKUP(B26,HOCPHI!$B$5:$WX$9797,7,0)="","",VLOOKUP(B26,HOCPHI!$B$5:$WX$9797,7,0)))</f>
        <v/>
      </c>
      <c r="T26" s="82" t="str">
        <f>IF(ISNA(VLOOKUP(B26,HOCPHI!$B$5:$WX$9797,10,0)),"",IF(VLOOKUP(B26,HOCPHI!$B$5:$WX$9797,10,0)="","",VLOOKUP(B26,HOCPHI!$B$5:$WX$9797,10,0)))</f>
        <v/>
      </c>
      <c r="U26" s="82" t="str">
        <f>IF(ISNA(VLOOKUP(B26,HOCPHI!$B$5:$WX$9797,9,0)),"",IF(VLOOKUP(B26,HOCPHI!$B$5:$WX$9797,9,0)="","",VLOOKUP(B26,HOCPHI!$B$5:$WX$9797,9,0)))</f>
        <v/>
      </c>
      <c r="V26" s="59">
        <f t="shared" si="1"/>
        <v>0</v>
      </c>
      <c r="W26" s="59" t="str">
        <f t="shared" si="2"/>
        <v>S</v>
      </c>
    </row>
    <row r="27" spans="1:23" s="59" customFormat="1" ht="17.25" customHeight="1" x14ac:dyDescent="0.3">
      <c r="A27" s="123">
        <f t="shared" si="3"/>
        <v>20</v>
      </c>
      <c r="B27" s="56"/>
      <c r="C27" s="52"/>
      <c r="D27" s="53"/>
      <c r="E27" s="53"/>
      <c r="F27" s="130"/>
      <c r="G27" s="99"/>
      <c r="H27" s="99"/>
      <c r="I27" s="99"/>
      <c r="J27" s="99"/>
      <c r="K27" s="99"/>
      <c r="L27" s="99"/>
      <c r="M27" s="99"/>
      <c r="N27" s="99"/>
      <c r="O27" s="119"/>
      <c r="P27" s="120">
        <f t="shared" si="0"/>
        <v>0</v>
      </c>
      <c r="Q27" s="58" t="str">
        <f>[2]!docle(P27)</f>
        <v>Khäng</v>
      </c>
      <c r="R27" s="57"/>
      <c r="S27" s="82" t="str">
        <f>IF(ISNA(VLOOKUP(B27,HOCPHI!$B$5:$WX$9797,7,0)),"",IF(VLOOKUP(B27,HOCPHI!$B$5:$WX$9797,7,0)="","",VLOOKUP(B27,HOCPHI!$B$5:$WX$9797,7,0)))</f>
        <v/>
      </c>
      <c r="T27" s="82" t="str">
        <f>IF(ISNA(VLOOKUP(B27,HOCPHI!$B$5:$WX$9797,10,0)),"",IF(VLOOKUP(B27,HOCPHI!$B$5:$WX$9797,10,0)="","",VLOOKUP(B27,HOCPHI!$B$5:$WX$9797,10,0)))</f>
        <v/>
      </c>
      <c r="U27" s="82" t="str">
        <f>IF(ISNA(VLOOKUP(B27,HOCPHI!$B$5:$WX$9797,9,0)),"",IF(VLOOKUP(B27,HOCPHI!$B$5:$WX$9797,9,0)="","",VLOOKUP(B27,HOCPHI!$B$5:$WX$9797,9,0)))</f>
        <v/>
      </c>
      <c r="V27" s="59">
        <f t="shared" si="1"/>
        <v>0</v>
      </c>
      <c r="W27" s="59" t="str">
        <f t="shared" si="2"/>
        <v>S</v>
      </c>
    </row>
    <row r="28" spans="1:23" s="59" customFormat="1" ht="17.25" customHeight="1" x14ac:dyDescent="0.3">
      <c r="A28" s="123">
        <f t="shared" si="3"/>
        <v>21</v>
      </c>
      <c r="B28" s="56"/>
      <c r="C28" s="52"/>
      <c r="D28" s="53"/>
      <c r="E28" s="53"/>
      <c r="F28" s="130"/>
      <c r="G28" s="99"/>
      <c r="H28" s="99"/>
      <c r="I28" s="99"/>
      <c r="J28" s="99"/>
      <c r="K28" s="99"/>
      <c r="L28" s="99"/>
      <c r="M28" s="99"/>
      <c r="N28" s="99"/>
      <c r="O28" s="119"/>
      <c r="P28" s="120">
        <f t="shared" si="0"/>
        <v>0</v>
      </c>
      <c r="Q28" s="58" t="str">
        <f>[2]!docle(P28)</f>
        <v>Khäng</v>
      </c>
      <c r="R28" s="57"/>
      <c r="S28" s="82" t="str">
        <f>IF(ISNA(VLOOKUP(B28,HOCPHI!$B$5:$WX$9797,7,0)),"",IF(VLOOKUP(B28,HOCPHI!$B$5:$WX$9797,7,0)="","",VLOOKUP(B28,HOCPHI!$B$5:$WX$9797,7,0)))</f>
        <v/>
      </c>
      <c r="T28" s="82" t="str">
        <f>IF(ISNA(VLOOKUP(B28,HOCPHI!$B$5:$WX$9797,10,0)),"",IF(VLOOKUP(B28,HOCPHI!$B$5:$WX$9797,10,0)="","",VLOOKUP(B28,HOCPHI!$B$5:$WX$9797,10,0)))</f>
        <v/>
      </c>
      <c r="U28" s="82" t="str">
        <f>IF(ISNA(VLOOKUP(B28,HOCPHI!$B$5:$WX$9797,9,0)),"",IF(VLOOKUP(B28,HOCPHI!$B$5:$WX$9797,9,0)="","",VLOOKUP(B28,HOCPHI!$B$5:$WX$9797,9,0)))</f>
        <v/>
      </c>
      <c r="V28" s="59">
        <f t="shared" si="1"/>
        <v>0</v>
      </c>
      <c r="W28" s="59" t="str">
        <f t="shared" si="2"/>
        <v>S</v>
      </c>
    </row>
    <row r="29" spans="1:23" s="59" customFormat="1" ht="17.25" customHeight="1" x14ac:dyDescent="0.3">
      <c r="A29" s="123">
        <f t="shared" si="3"/>
        <v>22</v>
      </c>
      <c r="B29" s="56"/>
      <c r="C29" s="52"/>
      <c r="D29" s="53"/>
      <c r="E29" s="53"/>
      <c r="F29" s="130"/>
      <c r="G29" s="99"/>
      <c r="H29" s="99"/>
      <c r="I29" s="99"/>
      <c r="J29" s="99"/>
      <c r="K29" s="99"/>
      <c r="L29" s="99"/>
      <c r="M29" s="99"/>
      <c r="N29" s="99"/>
      <c r="O29" s="119"/>
      <c r="P29" s="120">
        <f t="shared" si="0"/>
        <v>0</v>
      </c>
      <c r="Q29" s="58" t="str">
        <f>[2]!docle(P29)</f>
        <v>Khäng</v>
      </c>
      <c r="R29" s="57"/>
      <c r="S29" s="82" t="str">
        <f>IF(ISNA(VLOOKUP(B29,HOCPHI!$B$5:$WX$9797,7,0)),"",IF(VLOOKUP(B29,HOCPHI!$B$5:$WX$9797,7,0)="","",VLOOKUP(B29,HOCPHI!$B$5:$WX$9797,7,0)))</f>
        <v/>
      </c>
      <c r="T29" s="82" t="str">
        <f>IF(ISNA(VLOOKUP(B29,HOCPHI!$B$5:$WX$9797,10,0)),"",IF(VLOOKUP(B29,HOCPHI!$B$5:$WX$9797,10,0)="","",VLOOKUP(B29,HOCPHI!$B$5:$WX$9797,10,0)))</f>
        <v/>
      </c>
      <c r="U29" s="82" t="str">
        <f>IF(ISNA(VLOOKUP(B29,HOCPHI!$B$5:$WX$9797,9,0)),"",IF(VLOOKUP(B29,HOCPHI!$B$5:$WX$9797,9,0)="","",VLOOKUP(B29,HOCPHI!$B$5:$WX$9797,9,0)))</f>
        <v/>
      </c>
      <c r="V29" s="59">
        <f t="shared" si="1"/>
        <v>0</v>
      </c>
      <c r="W29" s="59" t="str">
        <f t="shared" si="2"/>
        <v>S</v>
      </c>
    </row>
    <row r="30" spans="1:23" s="59" customFormat="1" ht="17.25" customHeight="1" x14ac:dyDescent="0.3">
      <c r="A30" s="123">
        <f t="shared" si="3"/>
        <v>23</v>
      </c>
      <c r="B30" s="56"/>
      <c r="C30" s="52"/>
      <c r="D30" s="53"/>
      <c r="E30" s="53"/>
      <c r="F30" s="130"/>
      <c r="G30" s="99"/>
      <c r="H30" s="99"/>
      <c r="I30" s="99"/>
      <c r="J30" s="99"/>
      <c r="K30" s="99"/>
      <c r="L30" s="99"/>
      <c r="M30" s="99"/>
      <c r="N30" s="99"/>
      <c r="O30" s="119"/>
      <c r="P30" s="120">
        <f t="shared" si="0"/>
        <v>0</v>
      </c>
      <c r="Q30" s="58" t="str">
        <f>[2]!docle(P30)</f>
        <v>Khäng</v>
      </c>
      <c r="R30" s="57"/>
      <c r="S30" s="82" t="str">
        <f>IF(ISNA(VLOOKUP(B30,HOCPHI!$B$5:$WX$9797,7,0)),"",IF(VLOOKUP(B30,HOCPHI!$B$5:$WX$9797,7,0)="","",VLOOKUP(B30,HOCPHI!$B$5:$WX$9797,7,0)))</f>
        <v/>
      </c>
      <c r="T30" s="82" t="str">
        <f>IF(ISNA(VLOOKUP(B30,HOCPHI!$B$5:$WX$9797,10,0)),"",IF(VLOOKUP(B30,HOCPHI!$B$5:$WX$9797,10,0)="","",VLOOKUP(B30,HOCPHI!$B$5:$WX$9797,10,0)))</f>
        <v/>
      </c>
      <c r="U30" s="82" t="str">
        <f>IF(ISNA(VLOOKUP(B30,HOCPHI!$B$5:$WX$9797,9,0)),"",IF(VLOOKUP(B30,HOCPHI!$B$5:$WX$9797,9,0)="","",VLOOKUP(B30,HOCPHI!$B$5:$WX$9797,9,0)))</f>
        <v/>
      </c>
      <c r="V30" s="59">
        <f t="shared" si="1"/>
        <v>0</v>
      </c>
      <c r="W30" s="59" t="str">
        <f t="shared" si="2"/>
        <v>S</v>
      </c>
    </row>
    <row r="31" spans="1:23" s="59" customFormat="1" ht="17.25" customHeight="1" x14ac:dyDescent="0.3">
      <c r="A31" s="123">
        <f t="shared" si="3"/>
        <v>24</v>
      </c>
      <c r="B31" s="56"/>
      <c r="C31" s="52"/>
      <c r="D31" s="53"/>
      <c r="E31" s="53"/>
      <c r="F31" s="130"/>
      <c r="G31" s="99"/>
      <c r="H31" s="99"/>
      <c r="I31" s="99"/>
      <c r="J31" s="99"/>
      <c r="K31" s="99"/>
      <c r="L31" s="99"/>
      <c r="M31" s="99"/>
      <c r="N31" s="99"/>
      <c r="O31" s="119"/>
      <c r="P31" s="120">
        <f t="shared" si="0"/>
        <v>0</v>
      </c>
      <c r="Q31" s="58" t="str">
        <f>[2]!docle(P31)</f>
        <v>Khäng</v>
      </c>
      <c r="R31" s="57"/>
      <c r="S31" s="82" t="str">
        <f>IF(ISNA(VLOOKUP(B31,HOCPHI!$B$5:$WX$9797,7,0)),"",IF(VLOOKUP(B31,HOCPHI!$B$5:$WX$9797,7,0)="","",VLOOKUP(B31,HOCPHI!$B$5:$WX$9797,7,0)))</f>
        <v/>
      </c>
      <c r="T31" s="82" t="str">
        <f>IF(ISNA(VLOOKUP(B31,HOCPHI!$B$5:$WX$9797,10,0)),"",IF(VLOOKUP(B31,HOCPHI!$B$5:$WX$9797,10,0)="","",VLOOKUP(B31,HOCPHI!$B$5:$WX$9797,10,0)))</f>
        <v/>
      </c>
      <c r="U31" s="82" t="str">
        <f>IF(ISNA(VLOOKUP(B31,HOCPHI!$B$5:$WX$9797,9,0)),"",IF(VLOOKUP(B31,HOCPHI!$B$5:$WX$9797,9,0)="","",VLOOKUP(B31,HOCPHI!$B$5:$WX$9797,9,0)))</f>
        <v/>
      </c>
      <c r="V31" s="59">
        <f t="shared" si="1"/>
        <v>0</v>
      </c>
      <c r="W31" s="59" t="str">
        <f t="shared" si="2"/>
        <v>S</v>
      </c>
    </row>
    <row r="32" spans="1:23" s="59" customFormat="1" ht="17.25" customHeight="1" x14ac:dyDescent="0.3">
      <c r="A32" s="123">
        <f t="shared" si="3"/>
        <v>25</v>
      </c>
      <c r="B32" s="56"/>
      <c r="C32" s="52"/>
      <c r="D32" s="53"/>
      <c r="E32" s="53"/>
      <c r="F32" s="130"/>
      <c r="G32" s="99"/>
      <c r="H32" s="99"/>
      <c r="I32" s="99"/>
      <c r="J32" s="99"/>
      <c r="K32" s="99"/>
      <c r="L32" s="99"/>
      <c r="M32" s="99"/>
      <c r="N32" s="99"/>
      <c r="O32" s="119"/>
      <c r="P32" s="120">
        <f t="shared" si="0"/>
        <v>0</v>
      </c>
      <c r="Q32" s="58" t="str">
        <f>[2]!docle(P32)</f>
        <v>Khäng</v>
      </c>
      <c r="R32" s="57"/>
      <c r="S32" s="82" t="str">
        <f>IF(ISNA(VLOOKUP(B32,HOCPHI!$B$5:$WX$9797,7,0)),"",IF(VLOOKUP(B32,HOCPHI!$B$5:$WX$9797,7,0)="","",VLOOKUP(B32,HOCPHI!$B$5:$WX$9797,7,0)))</f>
        <v/>
      </c>
      <c r="T32" s="82" t="str">
        <f>IF(ISNA(VLOOKUP(B32,HOCPHI!$B$5:$WX$9797,10,0)),"",IF(VLOOKUP(B32,HOCPHI!$B$5:$WX$9797,10,0)="","",VLOOKUP(B32,HOCPHI!$B$5:$WX$9797,10,0)))</f>
        <v/>
      </c>
      <c r="U32" s="82" t="str">
        <f>IF(ISNA(VLOOKUP(B32,HOCPHI!$B$5:$WX$9797,9,0)),"",IF(VLOOKUP(B32,HOCPHI!$B$5:$WX$9797,9,0)="","",VLOOKUP(B32,HOCPHI!$B$5:$WX$9797,9,0)))</f>
        <v/>
      </c>
      <c r="V32" s="59">
        <f t="shared" si="1"/>
        <v>0</v>
      </c>
      <c r="W32" s="59" t="str">
        <f t="shared" si="2"/>
        <v>S</v>
      </c>
    </row>
    <row r="33" spans="1:23" s="59" customFormat="1" ht="17.25" customHeight="1" x14ac:dyDescent="0.3">
      <c r="A33" s="123">
        <f t="shared" si="3"/>
        <v>26</v>
      </c>
      <c r="B33" s="56"/>
      <c r="C33" s="52"/>
      <c r="D33" s="53"/>
      <c r="E33" s="53"/>
      <c r="F33" s="130"/>
      <c r="G33" s="99"/>
      <c r="H33" s="99"/>
      <c r="I33" s="99"/>
      <c r="J33" s="99"/>
      <c r="K33" s="99"/>
      <c r="L33" s="99"/>
      <c r="M33" s="99"/>
      <c r="N33" s="99"/>
      <c r="O33" s="119"/>
      <c r="P33" s="120">
        <f t="shared" si="0"/>
        <v>0</v>
      </c>
      <c r="Q33" s="58" t="str">
        <f>[2]!docle(P33)</f>
        <v>Khäng</v>
      </c>
      <c r="R33" s="57"/>
      <c r="S33" s="82" t="str">
        <f>IF(ISNA(VLOOKUP(B33,HOCPHI!$B$5:$WX$9797,7,0)),"",IF(VLOOKUP(B33,HOCPHI!$B$5:$WX$9797,7,0)="","",VLOOKUP(B33,HOCPHI!$B$5:$WX$9797,7,0)))</f>
        <v/>
      </c>
      <c r="T33" s="82" t="str">
        <f>IF(ISNA(VLOOKUP(B33,HOCPHI!$B$5:$WX$9797,10,0)),"",IF(VLOOKUP(B33,HOCPHI!$B$5:$WX$9797,10,0)="","",VLOOKUP(B33,HOCPHI!$B$5:$WX$9797,10,0)))</f>
        <v/>
      </c>
      <c r="U33" s="82" t="str">
        <f>IF(ISNA(VLOOKUP(B33,HOCPHI!$B$5:$WX$9797,9,0)),"",IF(VLOOKUP(B33,HOCPHI!$B$5:$WX$9797,9,0)="","",VLOOKUP(B33,HOCPHI!$B$5:$WX$9797,9,0)))</f>
        <v/>
      </c>
      <c r="V33" s="59">
        <f t="shared" si="1"/>
        <v>0</v>
      </c>
      <c r="W33" s="59" t="str">
        <f t="shared" si="2"/>
        <v>S</v>
      </c>
    </row>
    <row r="34" spans="1:23" s="59" customFormat="1" ht="17.25" customHeight="1" x14ac:dyDescent="0.3">
      <c r="A34" s="123">
        <f t="shared" si="3"/>
        <v>27</v>
      </c>
      <c r="B34" s="56"/>
      <c r="C34" s="52"/>
      <c r="D34" s="53"/>
      <c r="E34" s="53"/>
      <c r="F34" s="130"/>
      <c r="G34" s="99"/>
      <c r="H34" s="99"/>
      <c r="I34" s="99"/>
      <c r="J34" s="99"/>
      <c r="K34" s="99"/>
      <c r="L34" s="99"/>
      <c r="M34" s="99"/>
      <c r="N34" s="99"/>
      <c r="O34" s="119"/>
      <c r="P34" s="120">
        <f t="shared" si="0"/>
        <v>0</v>
      </c>
      <c r="Q34" s="58" t="str">
        <f>[2]!docle(P34)</f>
        <v>Khäng</v>
      </c>
      <c r="R34" s="57"/>
      <c r="S34" s="82" t="str">
        <f>IF(ISNA(VLOOKUP(B34,HOCPHI!$B$5:$WX$9797,7,0)),"",IF(VLOOKUP(B34,HOCPHI!$B$5:$WX$9797,7,0)="","",VLOOKUP(B34,HOCPHI!$B$5:$WX$9797,7,0)))</f>
        <v/>
      </c>
      <c r="T34" s="82" t="str">
        <f>IF(ISNA(VLOOKUP(B34,HOCPHI!$B$5:$WX$9797,10,0)),"",IF(VLOOKUP(B34,HOCPHI!$B$5:$WX$9797,10,0)="","",VLOOKUP(B34,HOCPHI!$B$5:$WX$9797,10,0)))</f>
        <v/>
      </c>
      <c r="U34" s="82" t="str">
        <f>IF(ISNA(VLOOKUP(B34,HOCPHI!$B$5:$WX$9797,9,0)),"",IF(VLOOKUP(B34,HOCPHI!$B$5:$WX$9797,9,0)="","",VLOOKUP(B34,HOCPHI!$B$5:$WX$9797,9,0)))</f>
        <v/>
      </c>
      <c r="V34" s="59">
        <f t="shared" si="1"/>
        <v>0</v>
      </c>
      <c r="W34" s="59" t="str">
        <f t="shared" si="2"/>
        <v>S</v>
      </c>
    </row>
    <row r="35" spans="1:23" s="59" customFormat="1" ht="17.25" customHeight="1" x14ac:dyDescent="0.3">
      <c r="A35" s="123">
        <f t="shared" si="3"/>
        <v>28</v>
      </c>
      <c r="B35" s="56"/>
      <c r="C35" s="52"/>
      <c r="D35" s="53"/>
      <c r="E35" s="53"/>
      <c r="F35" s="130"/>
      <c r="G35" s="99"/>
      <c r="H35" s="99"/>
      <c r="I35" s="99"/>
      <c r="J35" s="99"/>
      <c r="K35" s="99"/>
      <c r="L35" s="99"/>
      <c r="M35" s="99"/>
      <c r="N35" s="99"/>
      <c r="O35" s="119"/>
      <c r="P35" s="120">
        <f t="shared" si="0"/>
        <v>0</v>
      </c>
      <c r="Q35" s="58" t="str">
        <f>[2]!docle(P35)</f>
        <v>Khäng</v>
      </c>
      <c r="R35" s="57"/>
      <c r="S35" s="82" t="str">
        <f>IF(ISNA(VLOOKUP(B35,HOCPHI!$B$5:$WX$9797,7,0)),"",IF(VLOOKUP(B35,HOCPHI!$B$5:$WX$9797,7,0)="","",VLOOKUP(B35,HOCPHI!$B$5:$WX$9797,7,0)))</f>
        <v/>
      </c>
      <c r="T35" s="82" t="str">
        <f>IF(ISNA(VLOOKUP(B35,HOCPHI!$B$5:$WX$9797,10,0)),"",IF(VLOOKUP(B35,HOCPHI!$B$5:$WX$9797,10,0)="","",VLOOKUP(B35,HOCPHI!$B$5:$WX$9797,10,0)))</f>
        <v/>
      </c>
      <c r="U35" s="82" t="str">
        <f>IF(ISNA(VLOOKUP(B35,HOCPHI!$B$5:$WX$9797,9,0)),"",IF(VLOOKUP(B35,HOCPHI!$B$5:$WX$9797,9,0)="","",VLOOKUP(B35,HOCPHI!$B$5:$WX$9797,9,0)))</f>
        <v/>
      </c>
      <c r="V35" s="59">
        <f t="shared" si="1"/>
        <v>0</v>
      </c>
      <c r="W35" s="59" t="str">
        <f t="shared" si="2"/>
        <v>S</v>
      </c>
    </row>
    <row r="36" spans="1:23" s="59" customFormat="1" ht="17.25" customHeight="1" x14ac:dyDescent="0.3">
      <c r="A36" s="123">
        <f t="shared" si="3"/>
        <v>29</v>
      </c>
      <c r="B36" s="56"/>
      <c r="C36" s="52"/>
      <c r="D36" s="53"/>
      <c r="E36" s="53"/>
      <c r="F36" s="130"/>
      <c r="G36" s="99"/>
      <c r="H36" s="99"/>
      <c r="I36" s="99"/>
      <c r="J36" s="99"/>
      <c r="K36" s="99"/>
      <c r="L36" s="99"/>
      <c r="M36" s="99"/>
      <c r="N36" s="99"/>
      <c r="O36" s="119"/>
      <c r="P36" s="120">
        <f t="shared" si="0"/>
        <v>0</v>
      </c>
      <c r="Q36" s="58" t="str">
        <f>[2]!docle(P36)</f>
        <v>Khäng</v>
      </c>
      <c r="R36" s="57"/>
      <c r="S36" s="82" t="str">
        <f>IF(ISNA(VLOOKUP(B36,HOCPHI!$B$5:$WX$9797,7,0)),"",IF(VLOOKUP(B36,HOCPHI!$B$5:$WX$9797,7,0)="","",VLOOKUP(B36,HOCPHI!$B$5:$WX$9797,7,0)))</f>
        <v/>
      </c>
      <c r="T36" s="82" t="str">
        <f>IF(ISNA(VLOOKUP(B36,HOCPHI!$B$5:$WX$9797,10,0)),"",IF(VLOOKUP(B36,HOCPHI!$B$5:$WX$9797,10,0)="","",VLOOKUP(B36,HOCPHI!$B$5:$WX$9797,10,0)))</f>
        <v/>
      </c>
      <c r="U36" s="82" t="str">
        <f>IF(ISNA(VLOOKUP(B36,HOCPHI!$B$5:$WX$9797,9,0)),"",IF(VLOOKUP(B36,HOCPHI!$B$5:$WX$9797,9,0)="","",VLOOKUP(B36,HOCPHI!$B$5:$WX$9797,9,0)))</f>
        <v/>
      </c>
      <c r="V36" s="59">
        <f t="shared" si="1"/>
        <v>0</v>
      </c>
      <c r="W36" s="59" t="str">
        <f t="shared" si="2"/>
        <v>S</v>
      </c>
    </row>
    <row r="37" spans="1:23" s="59" customFormat="1" ht="17.25" customHeight="1" x14ac:dyDescent="0.3">
      <c r="A37" s="123">
        <f t="shared" si="3"/>
        <v>30</v>
      </c>
      <c r="B37" s="56"/>
      <c r="C37" s="52"/>
      <c r="D37" s="53"/>
      <c r="E37" s="53"/>
      <c r="F37" s="130"/>
      <c r="G37" s="99"/>
      <c r="H37" s="99"/>
      <c r="I37" s="99"/>
      <c r="J37" s="99"/>
      <c r="K37" s="99"/>
      <c r="L37" s="99"/>
      <c r="M37" s="99"/>
      <c r="N37" s="99"/>
      <c r="O37" s="119"/>
      <c r="P37" s="120">
        <f t="shared" si="0"/>
        <v>0</v>
      </c>
      <c r="Q37" s="58" t="str">
        <f>[2]!docle(P37)</f>
        <v>Khäng</v>
      </c>
      <c r="R37" s="57"/>
      <c r="S37" s="82" t="str">
        <f>IF(ISNA(VLOOKUP(B37,HOCPHI!$B$5:$WX$9797,7,0)),"",IF(VLOOKUP(B37,HOCPHI!$B$5:$WX$9797,7,0)="","",VLOOKUP(B37,HOCPHI!$B$5:$WX$9797,7,0)))</f>
        <v/>
      </c>
      <c r="T37" s="82" t="str">
        <f>IF(ISNA(VLOOKUP(B37,HOCPHI!$B$5:$WX$9797,10,0)),"",IF(VLOOKUP(B37,HOCPHI!$B$5:$WX$9797,10,0)="","",VLOOKUP(B37,HOCPHI!$B$5:$WX$9797,10,0)))</f>
        <v/>
      </c>
      <c r="U37" s="82" t="str">
        <f>IF(ISNA(VLOOKUP(B37,HOCPHI!$B$5:$WX$9797,9,0)),"",IF(VLOOKUP(B37,HOCPHI!$B$5:$WX$9797,9,0)="","",VLOOKUP(B37,HOCPHI!$B$5:$WX$9797,9,0)))</f>
        <v/>
      </c>
      <c r="V37" s="59">
        <f t="shared" si="1"/>
        <v>0</v>
      </c>
      <c r="W37" s="59" t="str">
        <f t="shared" si="2"/>
        <v>S</v>
      </c>
    </row>
    <row r="38" spans="1:23" s="59" customFormat="1" ht="17.25" customHeight="1" x14ac:dyDescent="0.3">
      <c r="A38" s="123">
        <f t="shared" si="3"/>
        <v>31</v>
      </c>
      <c r="B38" s="56"/>
      <c r="C38" s="52"/>
      <c r="D38" s="53"/>
      <c r="E38" s="53"/>
      <c r="F38" s="130"/>
      <c r="G38" s="99"/>
      <c r="H38" s="99"/>
      <c r="I38" s="99"/>
      <c r="J38" s="99"/>
      <c r="K38" s="99"/>
      <c r="L38" s="99"/>
      <c r="M38" s="99"/>
      <c r="N38" s="99"/>
      <c r="O38" s="119"/>
      <c r="P38" s="120">
        <f t="shared" si="0"/>
        <v>0</v>
      </c>
      <c r="Q38" s="58" t="str">
        <f>[2]!docle(P38)</f>
        <v>Khäng</v>
      </c>
      <c r="R38" s="57"/>
      <c r="S38" s="82" t="str">
        <f>IF(ISNA(VLOOKUP(B38,HOCPHI!$B$5:$WX$9797,7,0)),"",IF(VLOOKUP(B38,HOCPHI!$B$5:$WX$9797,7,0)="","",VLOOKUP(B38,HOCPHI!$B$5:$WX$9797,7,0)))</f>
        <v/>
      </c>
      <c r="T38" s="82" t="str">
        <f>IF(ISNA(VLOOKUP(B38,HOCPHI!$B$5:$WX$9797,10,0)),"",IF(VLOOKUP(B38,HOCPHI!$B$5:$WX$9797,10,0)="","",VLOOKUP(B38,HOCPHI!$B$5:$WX$9797,10,0)))</f>
        <v/>
      </c>
      <c r="U38" s="82" t="str">
        <f>IF(ISNA(VLOOKUP(B38,HOCPHI!$B$5:$WX$9797,9,0)),"",IF(VLOOKUP(B38,HOCPHI!$B$5:$WX$9797,9,0)="","",VLOOKUP(B38,HOCPHI!$B$5:$WX$9797,9,0)))</f>
        <v/>
      </c>
      <c r="V38" s="59">
        <f t="shared" si="1"/>
        <v>0</v>
      </c>
      <c r="W38" s="59" t="str">
        <f t="shared" si="2"/>
        <v>S</v>
      </c>
    </row>
    <row r="39" spans="1:23" s="59" customFormat="1" ht="17.25" customHeight="1" x14ac:dyDescent="0.3">
      <c r="A39" s="123">
        <f t="shared" si="3"/>
        <v>32</v>
      </c>
      <c r="B39" s="56"/>
      <c r="C39" s="52"/>
      <c r="D39" s="53"/>
      <c r="E39" s="53"/>
      <c r="F39" s="130"/>
      <c r="G39" s="99"/>
      <c r="H39" s="99"/>
      <c r="I39" s="99"/>
      <c r="J39" s="99"/>
      <c r="K39" s="99"/>
      <c r="L39" s="99"/>
      <c r="M39" s="99"/>
      <c r="N39" s="99"/>
      <c r="O39" s="119"/>
      <c r="P39" s="120">
        <f t="shared" si="0"/>
        <v>0</v>
      </c>
      <c r="Q39" s="58" t="str">
        <f>[2]!docle(P39)</f>
        <v>Khäng</v>
      </c>
      <c r="R39" s="57"/>
      <c r="S39" s="82" t="str">
        <f>IF(ISNA(VLOOKUP(B39,HOCPHI!$B$5:$WX$9797,7,0)),"",IF(VLOOKUP(B39,HOCPHI!$B$5:$WX$9797,7,0)="","",VLOOKUP(B39,HOCPHI!$B$5:$WX$9797,7,0)))</f>
        <v/>
      </c>
      <c r="T39" s="82" t="str">
        <f>IF(ISNA(VLOOKUP(B39,HOCPHI!$B$5:$WX$9797,10,0)),"",IF(VLOOKUP(B39,HOCPHI!$B$5:$WX$9797,10,0)="","",VLOOKUP(B39,HOCPHI!$B$5:$WX$9797,10,0)))</f>
        <v/>
      </c>
      <c r="U39" s="82" t="str">
        <f>IF(ISNA(VLOOKUP(B39,HOCPHI!$B$5:$WX$9797,9,0)),"",IF(VLOOKUP(B39,HOCPHI!$B$5:$WX$9797,9,0)="","",VLOOKUP(B39,HOCPHI!$B$5:$WX$9797,9,0)))</f>
        <v/>
      </c>
      <c r="V39" s="59">
        <f t="shared" si="1"/>
        <v>0</v>
      </c>
      <c r="W39" s="59" t="str">
        <f t="shared" si="2"/>
        <v>S</v>
      </c>
    </row>
    <row r="40" spans="1:23" s="59" customFormat="1" ht="17.25" customHeight="1" x14ac:dyDescent="0.3">
      <c r="A40" s="123">
        <f t="shared" si="3"/>
        <v>33</v>
      </c>
      <c r="B40" s="56"/>
      <c r="C40" s="52"/>
      <c r="D40" s="53"/>
      <c r="E40" s="53"/>
      <c r="F40" s="130"/>
      <c r="G40" s="99"/>
      <c r="H40" s="99"/>
      <c r="I40" s="99"/>
      <c r="J40" s="99"/>
      <c r="K40" s="99"/>
      <c r="L40" s="99"/>
      <c r="M40" s="99"/>
      <c r="N40" s="99"/>
      <c r="O40" s="119"/>
      <c r="P40" s="120">
        <f t="shared" si="0"/>
        <v>0</v>
      </c>
      <c r="Q40" s="58" t="str">
        <f>[2]!docle(P40)</f>
        <v>Khäng</v>
      </c>
      <c r="R40" s="57"/>
      <c r="S40" s="82" t="str">
        <f>IF(ISNA(VLOOKUP(B40,HOCPHI!$B$5:$WX$9797,7,0)),"",IF(VLOOKUP(B40,HOCPHI!$B$5:$WX$9797,7,0)="","",VLOOKUP(B40,HOCPHI!$B$5:$WX$9797,7,0)))</f>
        <v/>
      </c>
      <c r="T40" s="82" t="str">
        <f>IF(ISNA(VLOOKUP(B40,HOCPHI!$B$5:$WX$9797,10,0)),"",IF(VLOOKUP(B40,HOCPHI!$B$5:$WX$9797,10,0)="","",VLOOKUP(B40,HOCPHI!$B$5:$WX$9797,10,0)))</f>
        <v/>
      </c>
      <c r="U40" s="82" t="str">
        <f>IF(ISNA(VLOOKUP(B40,HOCPHI!$B$5:$WX$9797,9,0)),"",IF(VLOOKUP(B40,HOCPHI!$B$5:$WX$9797,9,0)="","",VLOOKUP(B40,HOCPHI!$B$5:$WX$9797,9,0)))</f>
        <v/>
      </c>
      <c r="V40" s="59">
        <f t="shared" si="1"/>
        <v>0</v>
      </c>
      <c r="W40" s="59" t="str">
        <f t="shared" si="2"/>
        <v>S</v>
      </c>
    </row>
    <row r="41" spans="1:23" s="59" customFormat="1" ht="17.25" customHeight="1" x14ac:dyDescent="0.3">
      <c r="A41" s="123">
        <f t="shared" si="3"/>
        <v>34</v>
      </c>
      <c r="B41" s="56"/>
      <c r="C41" s="52"/>
      <c r="D41" s="53"/>
      <c r="E41" s="53"/>
      <c r="F41" s="130"/>
      <c r="G41" s="99"/>
      <c r="H41" s="99"/>
      <c r="I41" s="99"/>
      <c r="J41" s="99"/>
      <c r="K41" s="99"/>
      <c r="L41" s="99"/>
      <c r="M41" s="99"/>
      <c r="N41" s="99"/>
      <c r="O41" s="119"/>
      <c r="P41" s="120">
        <f t="shared" si="0"/>
        <v>0</v>
      </c>
      <c r="Q41" s="58" t="str">
        <f>[2]!docle(P41)</f>
        <v>Khäng</v>
      </c>
      <c r="R41" s="57"/>
      <c r="S41" s="82" t="str">
        <f>IF(ISNA(VLOOKUP(B41,HOCPHI!$B$5:$WX$9797,7,0)),"",IF(VLOOKUP(B41,HOCPHI!$B$5:$WX$9797,7,0)="","",VLOOKUP(B41,HOCPHI!$B$5:$WX$9797,7,0)))</f>
        <v/>
      </c>
      <c r="T41" s="82" t="str">
        <f>IF(ISNA(VLOOKUP(B41,HOCPHI!$B$5:$WX$9797,10,0)),"",IF(VLOOKUP(B41,HOCPHI!$B$5:$WX$9797,10,0)="","",VLOOKUP(B41,HOCPHI!$B$5:$WX$9797,10,0)))</f>
        <v/>
      </c>
      <c r="U41" s="82" t="str">
        <f>IF(ISNA(VLOOKUP(B41,HOCPHI!$B$5:$WX$9797,9,0)),"",IF(VLOOKUP(B41,HOCPHI!$B$5:$WX$9797,9,0)="","",VLOOKUP(B41,HOCPHI!$B$5:$WX$9797,9,0)))</f>
        <v/>
      </c>
      <c r="V41" s="59">
        <f t="shared" si="1"/>
        <v>0</v>
      </c>
      <c r="W41" s="59" t="str">
        <f t="shared" si="2"/>
        <v>S</v>
      </c>
    </row>
    <row r="42" spans="1:23" s="59" customFormat="1" ht="17.25" customHeight="1" x14ac:dyDescent="0.3">
      <c r="A42" s="123">
        <f t="shared" si="3"/>
        <v>35</v>
      </c>
      <c r="B42" s="56"/>
      <c r="C42" s="52"/>
      <c r="D42" s="53"/>
      <c r="E42" s="53"/>
      <c r="F42" s="130"/>
      <c r="G42" s="99"/>
      <c r="H42" s="99"/>
      <c r="I42" s="99"/>
      <c r="J42" s="99"/>
      <c r="K42" s="99"/>
      <c r="L42" s="99"/>
      <c r="M42" s="99"/>
      <c r="N42" s="99"/>
      <c r="O42" s="119"/>
      <c r="P42" s="120">
        <f t="shared" si="0"/>
        <v>0</v>
      </c>
      <c r="Q42" s="58" t="str">
        <f>[2]!docle(P42)</f>
        <v>Khäng</v>
      </c>
      <c r="R42" s="57"/>
      <c r="S42" s="82" t="str">
        <f>IF(ISNA(VLOOKUP(B42,HOCPHI!$B$5:$WX$9797,7,0)),"",IF(VLOOKUP(B42,HOCPHI!$B$5:$WX$9797,7,0)="","",VLOOKUP(B42,HOCPHI!$B$5:$WX$9797,7,0)))</f>
        <v/>
      </c>
      <c r="T42" s="82" t="str">
        <f>IF(ISNA(VLOOKUP(B42,HOCPHI!$B$5:$WX$9797,10,0)),"",IF(VLOOKUP(B42,HOCPHI!$B$5:$WX$9797,10,0)="","",VLOOKUP(B42,HOCPHI!$B$5:$WX$9797,10,0)))</f>
        <v/>
      </c>
      <c r="U42" s="82" t="str">
        <f>IF(ISNA(VLOOKUP(B42,HOCPHI!$B$5:$WX$9797,9,0)),"",IF(VLOOKUP(B42,HOCPHI!$B$5:$WX$9797,9,0)="","",VLOOKUP(B42,HOCPHI!$B$5:$WX$9797,9,0)))</f>
        <v/>
      </c>
      <c r="V42" s="59">
        <f t="shared" si="1"/>
        <v>0</v>
      </c>
      <c r="W42" s="59" t="str">
        <f t="shared" si="2"/>
        <v>S</v>
      </c>
    </row>
    <row r="43" spans="1:23" s="59" customFormat="1" ht="17.25" customHeight="1" x14ac:dyDescent="0.3">
      <c r="A43" s="123">
        <f t="shared" si="3"/>
        <v>36</v>
      </c>
      <c r="B43" s="56"/>
      <c r="C43" s="52"/>
      <c r="D43" s="53"/>
      <c r="E43" s="53"/>
      <c r="F43" s="130"/>
      <c r="G43" s="99"/>
      <c r="H43" s="99"/>
      <c r="I43" s="99"/>
      <c r="J43" s="99"/>
      <c r="K43" s="99"/>
      <c r="L43" s="99"/>
      <c r="M43" s="99"/>
      <c r="N43" s="99"/>
      <c r="O43" s="119"/>
      <c r="P43" s="120">
        <f t="shared" si="0"/>
        <v>0</v>
      </c>
      <c r="Q43" s="58" t="str">
        <f>[2]!docle(P43)</f>
        <v>Khäng</v>
      </c>
      <c r="R43" s="57"/>
      <c r="S43" s="82" t="str">
        <f>IF(ISNA(VLOOKUP(B43,HOCPHI!$B$5:$WX$9797,7,0)),"",IF(VLOOKUP(B43,HOCPHI!$B$5:$WX$9797,7,0)="","",VLOOKUP(B43,HOCPHI!$B$5:$WX$9797,7,0)))</f>
        <v/>
      </c>
      <c r="T43" s="82" t="str">
        <f>IF(ISNA(VLOOKUP(B43,HOCPHI!$B$5:$WX$9797,10,0)),"",IF(VLOOKUP(B43,HOCPHI!$B$5:$WX$9797,10,0)="","",VLOOKUP(B43,HOCPHI!$B$5:$WX$9797,10,0)))</f>
        <v/>
      </c>
      <c r="U43" s="82" t="str">
        <f>IF(ISNA(VLOOKUP(B43,HOCPHI!$B$5:$WX$9797,9,0)),"",IF(VLOOKUP(B43,HOCPHI!$B$5:$WX$9797,9,0)="","",VLOOKUP(B43,HOCPHI!$B$5:$WX$9797,9,0)))</f>
        <v/>
      </c>
      <c r="V43" s="59">
        <f t="shared" si="1"/>
        <v>0</v>
      </c>
      <c r="W43" s="59" t="str">
        <f t="shared" si="2"/>
        <v>S</v>
      </c>
    </row>
    <row r="44" spans="1:23" s="59" customFormat="1" ht="17.25" customHeight="1" x14ac:dyDescent="0.3">
      <c r="A44" s="123">
        <f t="shared" si="3"/>
        <v>37</v>
      </c>
      <c r="B44" s="56"/>
      <c r="C44" s="52"/>
      <c r="D44" s="53"/>
      <c r="E44" s="53"/>
      <c r="F44" s="130"/>
      <c r="G44" s="99"/>
      <c r="H44" s="99"/>
      <c r="I44" s="99"/>
      <c r="J44" s="99"/>
      <c r="K44" s="99"/>
      <c r="L44" s="99"/>
      <c r="M44" s="99"/>
      <c r="N44" s="99"/>
      <c r="O44" s="119"/>
      <c r="P44" s="120">
        <f t="shared" si="0"/>
        <v>0</v>
      </c>
      <c r="Q44" s="58" t="str">
        <f>[2]!docle(P44)</f>
        <v>Khäng</v>
      </c>
      <c r="R44" s="57"/>
      <c r="S44" s="82" t="str">
        <f>IF(ISNA(VLOOKUP(B44,HOCPHI!$B$5:$WX$9797,7,0)),"",IF(VLOOKUP(B44,HOCPHI!$B$5:$WX$9797,7,0)="","",VLOOKUP(B44,HOCPHI!$B$5:$WX$9797,7,0)))</f>
        <v/>
      </c>
      <c r="T44" s="82" t="str">
        <f>IF(ISNA(VLOOKUP(B44,HOCPHI!$B$5:$WX$9797,10,0)),"",IF(VLOOKUP(B44,HOCPHI!$B$5:$WX$9797,10,0)="","",VLOOKUP(B44,HOCPHI!$B$5:$WX$9797,10,0)))</f>
        <v/>
      </c>
      <c r="U44" s="82" t="str">
        <f>IF(ISNA(VLOOKUP(B44,HOCPHI!$B$5:$WX$9797,9,0)),"",IF(VLOOKUP(B44,HOCPHI!$B$5:$WX$9797,9,0)="","",VLOOKUP(B44,HOCPHI!$B$5:$WX$9797,9,0)))</f>
        <v/>
      </c>
      <c r="V44" s="59">
        <f t="shared" si="1"/>
        <v>0</v>
      </c>
      <c r="W44" s="59" t="str">
        <f t="shared" si="2"/>
        <v>S</v>
      </c>
    </row>
    <row r="45" spans="1:23" s="59" customFormat="1" ht="17.25" customHeight="1" x14ac:dyDescent="0.3">
      <c r="A45" s="123">
        <f t="shared" si="3"/>
        <v>38</v>
      </c>
      <c r="B45" s="56"/>
      <c r="C45" s="52"/>
      <c r="D45" s="53"/>
      <c r="E45" s="53"/>
      <c r="F45" s="130"/>
      <c r="G45" s="99"/>
      <c r="H45" s="99"/>
      <c r="I45" s="99"/>
      <c r="J45" s="99"/>
      <c r="K45" s="99"/>
      <c r="L45" s="99"/>
      <c r="M45" s="99"/>
      <c r="N45" s="99"/>
      <c r="O45" s="119"/>
      <c r="P45" s="120">
        <f t="shared" si="0"/>
        <v>0</v>
      </c>
      <c r="Q45" s="58" t="str">
        <f>[2]!docle(P45)</f>
        <v>Khäng</v>
      </c>
      <c r="R45" s="57"/>
      <c r="S45" s="82" t="str">
        <f>IF(ISNA(VLOOKUP(B45,HOCPHI!$B$5:$WX$9797,7,0)),"",IF(VLOOKUP(B45,HOCPHI!$B$5:$WX$9797,7,0)="","",VLOOKUP(B45,HOCPHI!$B$5:$WX$9797,7,0)))</f>
        <v/>
      </c>
      <c r="T45" s="82" t="str">
        <f>IF(ISNA(VLOOKUP(B45,HOCPHI!$B$5:$WX$9797,10,0)),"",IF(VLOOKUP(B45,HOCPHI!$B$5:$WX$9797,10,0)="","",VLOOKUP(B45,HOCPHI!$B$5:$WX$9797,10,0)))</f>
        <v/>
      </c>
      <c r="U45" s="82" t="str">
        <f>IF(ISNA(VLOOKUP(B45,HOCPHI!$B$5:$WX$9797,9,0)),"",IF(VLOOKUP(B45,HOCPHI!$B$5:$WX$9797,9,0)="","",VLOOKUP(B45,HOCPHI!$B$5:$WX$9797,9,0)))</f>
        <v/>
      </c>
      <c r="V45" s="59">
        <f t="shared" si="1"/>
        <v>0</v>
      </c>
      <c r="W45" s="59" t="str">
        <f t="shared" si="2"/>
        <v>S</v>
      </c>
    </row>
    <row r="46" spans="1:23" s="59" customFormat="1" ht="17.25" customHeight="1" x14ac:dyDescent="0.3">
      <c r="A46" s="123">
        <f t="shared" si="3"/>
        <v>39</v>
      </c>
      <c r="B46" s="56"/>
      <c r="C46" s="52"/>
      <c r="D46" s="53"/>
      <c r="E46" s="53"/>
      <c r="F46" s="130"/>
      <c r="G46" s="99"/>
      <c r="H46" s="99"/>
      <c r="I46" s="99"/>
      <c r="J46" s="99"/>
      <c r="K46" s="99"/>
      <c r="L46" s="99"/>
      <c r="M46" s="99"/>
      <c r="N46" s="99"/>
      <c r="O46" s="119"/>
      <c r="P46" s="120">
        <f t="shared" si="0"/>
        <v>0</v>
      </c>
      <c r="Q46" s="58" t="str">
        <f>[2]!docle(P46)</f>
        <v>Khäng</v>
      </c>
      <c r="R46" s="57"/>
      <c r="S46" s="82" t="str">
        <f>IF(ISNA(VLOOKUP(B46,HOCPHI!$B$5:$WX$9797,7,0)),"",IF(VLOOKUP(B46,HOCPHI!$B$5:$WX$9797,7,0)="","",VLOOKUP(B46,HOCPHI!$B$5:$WX$9797,7,0)))</f>
        <v/>
      </c>
      <c r="T46" s="82" t="str">
        <f>IF(ISNA(VLOOKUP(B46,HOCPHI!$B$5:$WX$9797,10,0)),"",IF(VLOOKUP(B46,HOCPHI!$B$5:$WX$9797,10,0)="","",VLOOKUP(B46,HOCPHI!$B$5:$WX$9797,10,0)))</f>
        <v/>
      </c>
      <c r="U46" s="82" t="str">
        <f>IF(ISNA(VLOOKUP(B46,HOCPHI!$B$5:$WX$9797,9,0)),"",IF(VLOOKUP(B46,HOCPHI!$B$5:$WX$9797,9,0)="","",VLOOKUP(B46,HOCPHI!$B$5:$WX$9797,9,0)))</f>
        <v/>
      </c>
      <c r="V46" s="59">
        <f t="shared" si="1"/>
        <v>0</v>
      </c>
      <c r="W46" s="59" t="str">
        <f t="shared" si="2"/>
        <v>S</v>
      </c>
    </row>
    <row r="47" spans="1:23" s="59" customFormat="1" ht="17.25" customHeight="1" x14ac:dyDescent="0.3">
      <c r="A47" s="123">
        <f t="shared" si="3"/>
        <v>40</v>
      </c>
      <c r="B47" s="56"/>
      <c r="C47" s="52"/>
      <c r="D47" s="53"/>
      <c r="E47" s="53"/>
      <c r="F47" s="130"/>
      <c r="G47" s="99"/>
      <c r="H47" s="99"/>
      <c r="I47" s="99"/>
      <c r="J47" s="99"/>
      <c r="K47" s="99"/>
      <c r="L47" s="99"/>
      <c r="M47" s="99"/>
      <c r="N47" s="99"/>
      <c r="O47" s="119"/>
      <c r="P47" s="120">
        <f t="shared" si="0"/>
        <v>0</v>
      </c>
      <c r="Q47" s="58" t="str">
        <f>[2]!docle(P47)</f>
        <v>Khäng</v>
      </c>
      <c r="R47" s="57"/>
      <c r="S47" s="82" t="str">
        <f>IF(ISNA(VLOOKUP(B47,HOCPHI!$B$5:$WX$9797,7,0)),"",IF(VLOOKUP(B47,HOCPHI!$B$5:$WX$9797,7,0)="","",VLOOKUP(B47,HOCPHI!$B$5:$WX$9797,7,0)))</f>
        <v/>
      </c>
      <c r="T47" s="82" t="str">
        <f>IF(ISNA(VLOOKUP(B47,HOCPHI!$B$5:$WX$9797,10,0)),"",IF(VLOOKUP(B47,HOCPHI!$B$5:$WX$9797,10,0)="","",VLOOKUP(B47,HOCPHI!$B$5:$WX$9797,10,0)))</f>
        <v/>
      </c>
      <c r="U47" s="82" t="str">
        <f>IF(ISNA(VLOOKUP(B47,HOCPHI!$B$5:$WX$9797,9,0)),"",IF(VLOOKUP(B47,HOCPHI!$B$5:$WX$9797,9,0)="","",VLOOKUP(B47,HOCPHI!$B$5:$WX$9797,9,0)))</f>
        <v/>
      </c>
      <c r="V47" s="59">
        <f t="shared" si="1"/>
        <v>0</v>
      </c>
      <c r="W47" s="59" t="str">
        <f t="shared" si="2"/>
        <v>S</v>
      </c>
    </row>
    <row r="48" spans="1:23" s="59" customFormat="1" ht="17.25" customHeight="1" x14ac:dyDescent="0.3">
      <c r="A48" s="123">
        <f t="shared" si="3"/>
        <v>41</v>
      </c>
      <c r="B48" s="56"/>
      <c r="C48" s="52"/>
      <c r="D48" s="53"/>
      <c r="E48" s="53"/>
      <c r="F48" s="130"/>
      <c r="G48" s="99"/>
      <c r="H48" s="99"/>
      <c r="I48" s="99"/>
      <c r="J48" s="99"/>
      <c r="K48" s="99"/>
      <c r="L48" s="99"/>
      <c r="M48" s="99"/>
      <c r="N48" s="99"/>
      <c r="O48" s="119"/>
      <c r="P48" s="120">
        <f t="shared" si="0"/>
        <v>0</v>
      </c>
      <c r="Q48" s="58" t="str">
        <f>[2]!docle(P48)</f>
        <v>Khäng</v>
      </c>
      <c r="R48" s="57"/>
      <c r="S48" s="82" t="str">
        <f>IF(ISNA(VLOOKUP(B48,HOCPHI!$B$5:$WX$9797,7,0)),"",IF(VLOOKUP(B48,HOCPHI!$B$5:$WX$9797,7,0)="","",VLOOKUP(B48,HOCPHI!$B$5:$WX$9797,7,0)))</f>
        <v/>
      </c>
      <c r="T48" s="82" t="str">
        <f>IF(ISNA(VLOOKUP(B48,HOCPHI!$B$5:$WX$9797,10,0)),"",IF(VLOOKUP(B48,HOCPHI!$B$5:$WX$9797,10,0)="","",VLOOKUP(B48,HOCPHI!$B$5:$WX$9797,10,0)))</f>
        <v/>
      </c>
      <c r="U48" s="82" t="str">
        <f>IF(ISNA(VLOOKUP(B48,HOCPHI!$B$5:$WX$9797,9,0)),"",IF(VLOOKUP(B48,HOCPHI!$B$5:$WX$9797,9,0)="","",VLOOKUP(B48,HOCPHI!$B$5:$WX$9797,9,0)))</f>
        <v/>
      </c>
      <c r="V48" s="59">
        <f t="shared" si="1"/>
        <v>0</v>
      </c>
      <c r="W48" s="59" t="str">
        <f t="shared" si="2"/>
        <v>S</v>
      </c>
    </row>
    <row r="49" spans="1:23" s="59" customFormat="1" ht="17.25" customHeight="1" x14ac:dyDescent="0.3">
      <c r="A49" s="123">
        <f t="shared" si="3"/>
        <v>42</v>
      </c>
      <c r="B49" s="56"/>
      <c r="C49" s="52"/>
      <c r="D49" s="53"/>
      <c r="E49" s="53"/>
      <c r="F49" s="130"/>
      <c r="G49" s="99"/>
      <c r="H49" s="99"/>
      <c r="I49" s="99"/>
      <c r="J49" s="99"/>
      <c r="K49" s="99"/>
      <c r="L49" s="99"/>
      <c r="M49" s="99"/>
      <c r="N49" s="99"/>
      <c r="O49" s="119"/>
      <c r="P49" s="120">
        <f t="shared" si="0"/>
        <v>0</v>
      </c>
      <c r="Q49" s="58" t="str">
        <f>[2]!docle(P49)</f>
        <v>Khäng</v>
      </c>
      <c r="R49" s="57"/>
      <c r="S49" s="82" t="str">
        <f>IF(ISNA(VLOOKUP(B49,HOCPHI!$B$5:$WX$9797,7,0)),"",IF(VLOOKUP(B49,HOCPHI!$B$5:$WX$9797,7,0)="","",VLOOKUP(B49,HOCPHI!$B$5:$WX$9797,7,0)))</f>
        <v/>
      </c>
      <c r="T49" s="82" t="str">
        <f>IF(ISNA(VLOOKUP(B49,HOCPHI!$B$5:$WX$9797,10,0)),"",IF(VLOOKUP(B49,HOCPHI!$B$5:$WX$9797,10,0)="","",VLOOKUP(B49,HOCPHI!$B$5:$WX$9797,10,0)))</f>
        <v/>
      </c>
      <c r="U49" s="82" t="str">
        <f>IF(ISNA(VLOOKUP(B49,HOCPHI!$B$5:$WX$9797,9,0)),"",IF(VLOOKUP(B49,HOCPHI!$B$5:$WX$9797,9,0)="","",VLOOKUP(B49,HOCPHI!$B$5:$WX$9797,9,0)))</f>
        <v/>
      </c>
      <c r="V49" s="59">
        <f t="shared" si="1"/>
        <v>0</v>
      </c>
      <c r="W49" s="59" t="str">
        <f t="shared" si="2"/>
        <v>S</v>
      </c>
    </row>
    <row r="50" spans="1:23" s="59" customFormat="1" ht="17.25" customHeight="1" x14ac:dyDescent="0.3">
      <c r="A50" s="123">
        <f t="shared" si="3"/>
        <v>43</v>
      </c>
      <c r="B50" s="56"/>
      <c r="C50" s="52"/>
      <c r="D50" s="53"/>
      <c r="E50" s="53"/>
      <c r="F50" s="130"/>
      <c r="G50" s="99"/>
      <c r="H50" s="99"/>
      <c r="I50" s="99"/>
      <c r="J50" s="99"/>
      <c r="K50" s="99"/>
      <c r="L50" s="99"/>
      <c r="M50" s="99"/>
      <c r="N50" s="99"/>
      <c r="O50" s="119"/>
      <c r="P50" s="120">
        <f t="shared" si="0"/>
        <v>0</v>
      </c>
      <c r="Q50" s="58" t="str">
        <f>[2]!docle(P50)</f>
        <v>Khäng</v>
      </c>
      <c r="R50" s="57"/>
      <c r="S50" s="82" t="str">
        <f>IF(ISNA(VLOOKUP(B50,HOCPHI!$B$5:$WX$9797,7,0)),"",IF(VLOOKUP(B50,HOCPHI!$B$5:$WX$9797,7,0)="","",VLOOKUP(B50,HOCPHI!$B$5:$WX$9797,7,0)))</f>
        <v/>
      </c>
      <c r="T50" s="82" t="str">
        <f>IF(ISNA(VLOOKUP(B50,HOCPHI!$B$5:$WX$9797,10,0)),"",IF(VLOOKUP(B50,HOCPHI!$B$5:$WX$9797,10,0)="","",VLOOKUP(B50,HOCPHI!$B$5:$WX$9797,10,0)))</f>
        <v/>
      </c>
      <c r="U50" s="82" t="str">
        <f>IF(ISNA(VLOOKUP(B50,HOCPHI!$B$5:$WX$9797,9,0)),"",IF(VLOOKUP(B50,HOCPHI!$B$5:$WX$9797,9,0)="","",VLOOKUP(B50,HOCPHI!$B$5:$WX$9797,9,0)))</f>
        <v/>
      </c>
      <c r="V50" s="59">
        <f t="shared" si="1"/>
        <v>0</v>
      </c>
      <c r="W50" s="59" t="str">
        <f t="shared" si="2"/>
        <v>S</v>
      </c>
    </row>
    <row r="51" spans="1:23" s="59" customFormat="1" ht="17.25" customHeight="1" x14ac:dyDescent="0.3">
      <c r="A51" s="123">
        <f t="shared" si="3"/>
        <v>44</v>
      </c>
      <c r="B51" s="56"/>
      <c r="C51" s="52"/>
      <c r="D51" s="53"/>
      <c r="E51" s="53"/>
      <c r="F51" s="130"/>
      <c r="G51" s="99"/>
      <c r="H51" s="99"/>
      <c r="I51" s="99"/>
      <c r="J51" s="99"/>
      <c r="K51" s="99"/>
      <c r="L51" s="99"/>
      <c r="M51" s="99"/>
      <c r="N51" s="99"/>
      <c r="O51" s="119"/>
      <c r="P51" s="120">
        <f t="shared" si="0"/>
        <v>0</v>
      </c>
      <c r="Q51" s="58" t="str">
        <f>[2]!docle(P51)</f>
        <v>Khäng</v>
      </c>
      <c r="R51" s="57"/>
      <c r="S51" s="82" t="str">
        <f>IF(ISNA(VLOOKUP(B51,HOCPHI!$B$5:$WX$9797,7,0)),"",IF(VLOOKUP(B51,HOCPHI!$B$5:$WX$9797,7,0)="","",VLOOKUP(B51,HOCPHI!$B$5:$WX$9797,7,0)))</f>
        <v/>
      </c>
      <c r="T51" s="82" t="str">
        <f>IF(ISNA(VLOOKUP(B51,HOCPHI!$B$5:$WX$9797,10,0)),"",IF(VLOOKUP(B51,HOCPHI!$B$5:$WX$9797,10,0)="","",VLOOKUP(B51,HOCPHI!$B$5:$WX$9797,10,0)))</f>
        <v/>
      </c>
      <c r="U51" s="82" t="str">
        <f>IF(ISNA(VLOOKUP(B51,HOCPHI!$B$5:$WX$9797,9,0)),"",IF(VLOOKUP(B51,HOCPHI!$B$5:$WX$9797,9,0)="","",VLOOKUP(B51,HOCPHI!$B$5:$WX$9797,9,0)))</f>
        <v/>
      </c>
      <c r="V51" s="59">
        <f t="shared" si="1"/>
        <v>0</v>
      </c>
      <c r="W51" s="59" t="str">
        <f t="shared" si="2"/>
        <v>S</v>
      </c>
    </row>
    <row r="52" spans="1:23" s="59" customFormat="1" ht="17.25" customHeight="1" x14ac:dyDescent="0.3">
      <c r="A52" s="123">
        <f t="shared" si="3"/>
        <v>45</v>
      </c>
      <c r="B52" s="56"/>
      <c r="C52" s="52"/>
      <c r="D52" s="53"/>
      <c r="E52" s="53"/>
      <c r="F52" s="130"/>
      <c r="G52" s="99"/>
      <c r="H52" s="99"/>
      <c r="I52" s="99"/>
      <c r="J52" s="99"/>
      <c r="K52" s="99"/>
      <c r="L52" s="99"/>
      <c r="M52" s="99"/>
      <c r="N52" s="99"/>
      <c r="O52" s="119"/>
      <c r="P52" s="120">
        <f t="shared" si="0"/>
        <v>0</v>
      </c>
      <c r="Q52" s="58" t="str">
        <f>[2]!docle(P52)</f>
        <v>Khäng</v>
      </c>
      <c r="R52" s="57"/>
      <c r="S52" s="82" t="str">
        <f>IF(ISNA(VLOOKUP(B52,HOCPHI!$B$5:$WX$9797,7,0)),"",IF(VLOOKUP(B52,HOCPHI!$B$5:$WX$9797,7,0)="","",VLOOKUP(B52,HOCPHI!$B$5:$WX$9797,7,0)))</f>
        <v/>
      </c>
      <c r="T52" s="82" t="str">
        <f>IF(ISNA(VLOOKUP(B52,HOCPHI!$B$5:$WX$9797,10,0)),"",IF(VLOOKUP(B52,HOCPHI!$B$5:$WX$9797,10,0)="","",VLOOKUP(B52,HOCPHI!$B$5:$WX$9797,10,0)))</f>
        <v/>
      </c>
      <c r="U52" s="82" t="str">
        <f>IF(ISNA(VLOOKUP(B52,HOCPHI!$B$5:$WX$9797,9,0)),"",IF(VLOOKUP(B52,HOCPHI!$B$5:$WX$9797,9,0)="","",VLOOKUP(B52,HOCPHI!$B$5:$WX$9797,9,0)))</f>
        <v/>
      </c>
      <c r="V52" s="59">
        <f t="shared" si="1"/>
        <v>0</v>
      </c>
      <c r="W52" s="59" t="str">
        <f t="shared" si="2"/>
        <v>S</v>
      </c>
    </row>
    <row r="53" spans="1:23" s="59" customFormat="1" ht="17.25" customHeight="1" x14ac:dyDescent="0.3">
      <c r="A53" s="123">
        <f t="shared" si="3"/>
        <v>46</v>
      </c>
      <c r="B53" s="56"/>
      <c r="C53" s="52"/>
      <c r="D53" s="53"/>
      <c r="E53" s="53"/>
      <c r="F53" s="130"/>
      <c r="G53" s="99"/>
      <c r="H53" s="99"/>
      <c r="I53" s="99"/>
      <c r="J53" s="99"/>
      <c r="K53" s="99"/>
      <c r="L53" s="99"/>
      <c r="M53" s="99"/>
      <c r="N53" s="99"/>
      <c r="O53" s="119"/>
      <c r="P53" s="120">
        <f t="shared" si="0"/>
        <v>0</v>
      </c>
      <c r="Q53" s="58" t="str">
        <f>[2]!docle(P53)</f>
        <v>Khäng</v>
      </c>
      <c r="R53" s="57"/>
      <c r="S53" s="82" t="str">
        <f>IF(ISNA(VLOOKUP(B53,HOCPHI!$B$5:$WX$9797,7,0)),"",IF(VLOOKUP(B53,HOCPHI!$B$5:$WX$9797,7,0)="","",VLOOKUP(B53,HOCPHI!$B$5:$WX$9797,7,0)))</f>
        <v/>
      </c>
      <c r="T53" s="82" t="str">
        <f>IF(ISNA(VLOOKUP(B53,HOCPHI!$B$5:$WX$9797,10,0)),"",IF(VLOOKUP(B53,HOCPHI!$B$5:$WX$9797,10,0)="","",VLOOKUP(B53,HOCPHI!$B$5:$WX$9797,10,0)))</f>
        <v/>
      </c>
      <c r="U53" s="82" t="str">
        <f>IF(ISNA(VLOOKUP(B53,HOCPHI!$B$5:$WX$9797,9,0)),"",IF(VLOOKUP(B53,HOCPHI!$B$5:$WX$9797,9,0)="","",VLOOKUP(B53,HOCPHI!$B$5:$WX$9797,9,0)))</f>
        <v/>
      </c>
      <c r="V53" s="59">
        <f t="shared" si="1"/>
        <v>0</v>
      </c>
      <c r="W53" s="59" t="str">
        <f t="shared" si="2"/>
        <v>S</v>
      </c>
    </row>
    <row r="54" spans="1:23" s="59" customFormat="1" ht="17.25" customHeight="1" x14ac:dyDescent="0.3">
      <c r="A54" s="123">
        <f t="shared" si="3"/>
        <v>47</v>
      </c>
      <c r="B54" s="56"/>
      <c r="C54" s="52"/>
      <c r="D54" s="53"/>
      <c r="E54" s="53"/>
      <c r="F54" s="130"/>
      <c r="G54" s="99"/>
      <c r="H54" s="99"/>
      <c r="I54" s="99"/>
      <c r="J54" s="99"/>
      <c r="K54" s="99"/>
      <c r="L54" s="99"/>
      <c r="M54" s="99"/>
      <c r="N54" s="99"/>
      <c r="O54" s="119"/>
      <c r="P54" s="120">
        <f t="shared" si="0"/>
        <v>0</v>
      </c>
      <c r="Q54" s="58" t="str">
        <f>[2]!docle(P54)</f>
        <v>Khäng</v>
      </c>
      <c r="R54" s="57"/>
      <c r="S54" s="82" t="str">
        <f>IF(ISNA(VLOOKUP(B54,HOCPHI!$B$5:$WX$9797,7,0)),"",IF(VLOOKUP(B54,HOCPHI!$B$5:$WX$9797,7,0)="","",VLOOKUP(B54,HOCPHI!$B$5:$WX$9797,7,0)))</f>
        <v/>
      </c>
      <c r="T54" s="82" t="str">
        <f>IF(ISNA(VLOOKUP(B54,HOCPHI!$B$5:$WX$9797,10,0)),"",IF(VLOOKUP(B54,HOCPHI!$B$5:$WX$9797,10,0)="","",VLOOKUP(B54,HOCPHI!$B$5:$WX$9797,10,0)))</f>
        <v/>
      </c>
      <c r="U54" s="82" t="str">
        <f>IF(ISNA(VLOOKUP(B54,HOCPHI!$B$5:$WX$9797,9,0)),"",IF(VLOOKUP(B54,HOCPHI!$B$5:$WX$9797,9,0)="","",VLOOKUP(B54,HOCPHI!$B$5:$WX$9797,9,0)))</f>
        <v/>
      </c>
      <c r="V54" s="59">
        <f t="shared" si="1"/>
        <v>0</v>
      </c>
      <c r="W54" s="59" t="str">
        <f t="shared" si="2"/>
        <v>S</v>
      </c>
    </row>
    <row r="55" spans="1:23" s="59" customFormat="1" ht="17.25" customHeight="1" x14ac:dyDescent="0.3">
      <c r="A55" s="123">
        <f t="shared" si="3"/>
        <v>48</v>
      </c>
      <c r="B55" s="56"/>
      <c r="C55" s="52"/>
      <c r="D55" s="53"/>
      <c r="E55" s="53"/>
      <c r="F55" s="130"/>
      <c r="G55" s="99"/>
      <c r="H55" s="99"/>
      <c r="I55" s="99"/>
      <c r="J55" s="99"/>
      <c r="K55" s="99"/>
      <c r="L55" s="99"/>
      <c r="M55" s="99"/>
      <c r="N55" s="99"/>
      <c r="O55" s="119"/>
      <c r="P55" s="120">
        <f t="shared" si="0"/>
        <v>0</v>
      </c>
      <c r="Q55" s="58" t="str">
        <f>[2]!docle(P55)</f>
        <v>Khäng</v>
      </c>
      <c r="R55" s="57"/>
      <c r="S55" s="82" t="str">
        <f>IF(ISNA(VLOOKUP(B55,HOCPHI!$B$5:$WX$9797,7,0)),"",IF(VLOOKUP(B55,HOCPHI!$B$5:$WX$9797,7,0)="","",VLOOKUP(B55,HOCPHI!$B$5:$WX$9797,7,0)))</f>
        <v/>
      </c>
      <c r="T55" s="82" t="str">
        <f>IF(ISNA(VLOOKUP(B55,HOCPHI!$B$5:$WX$9797,10,0)),"",IF(VLOOKUP(B55,HOCPHI!$B$5:$WX$9797,10,0)="","",VLOOKUP(B55,HOCPHI!$B$5:$WX$9797,10,0)))</f>
        <v/>
      </c>
      <c r="U55" s="82" t="str">
        <f>IF(ISNA(VLOOKUP(B55,HOCPHI!$B$5:$WX$9797,9,0)),"",IF(VLOOKUP(B55,HOCPHI!$B$5:$WX$9797,9,0)="","",VLOOKUP(B55,HOCPHI!$B$5:$WX$9797,9,0)))</f>
        <v/>
      </c>
      <c r="V55" s="59">
        <f t="shared" si="1"/>
        <v>0</v>
      </c>
      <c r="W55" s="59" t="str">
        <f t="shared" si="2"/>
        <v>S</v>
      </c>
    </row>
    <row r="56" spans="1:23" s="59" customFormat="1" ht="17.25" customHeight="1" x14ac:dyDescent="0.3">
      <c r="A56" s="123">
        <f t="shared" si="3"/>
        <v>49</v>
      </c>
      <c r="B56" s="56"/>
      <c r="C56" s="52"/>
      <c r="D56" s="53"/>
      <c r="E56" s="53"/>
      <c r="F56" s="130"/>
      <c r="G56" s="99"/>
      <c r="H56" s="99"/>
      <c r="I56" s="99"/>
      <c r="J56" s="99"/>
      <c r="K56" s="99"/>
      <c r="L56" s="99"/>
      <c r="M56" s="99"/>
      <c r="N56" s="99"/>
      <c r="O56" s="119"/>
      <c r="P56" s="120">
        <f t="shared" si="0"/>
        <v>0</v>
      </c>
      <c r="Q56" s="58" t="str">
        <f>[2]!docle(P56)</f>
        <v>Khäng</v>
      </c>
      <c r="R56" s="57"/>
      <c r="S56" s="82" t="str">
        <f>IF(ISNA(VLOOKUP(B56,HOCPHI!$B$5:$WX$9797,7,0)),"",IF(VLOOKUP(B56,HOCPHI!$B$5:$WX$9797,7,0)="","",VLOOKUP(B56,HOCPHI!$B$5:$WX$9797,7,0)))</f>
        <v/>
      </c>
      <c r="T56" s="82" t="str">
        <f>IF(ISNA(VLOOKUP(B56,HOCPHI!$B$5:$WX$9797,10,0)),"",IF(VLOOKUP(B56,HOCPHI!$B$5:$WX$9797,10,0)="","",VLOOKUP(B56,HOCPHI!$B$5:$WX$9797,10,0)))</f>
        <v/>
      </c>
      <c r="U56" s="82" t="str">
        <f>IF(ISNA(VLOOKUP(B56,HOCPHI!$B$5:$WX$9797,9,0)),"",IF(VLOOKUP(B56,HOCPHI!$B$5:$WX$9797,9,0)="","",VLOOKUP(B56,HOCPHI!$B$5:$WX$9797,9,0)))</f>
        <v/>
      </c>
      <c r="V56" s="59">
        <f t="shared" si="1"/>
        <v>0</v>
      </c>
      <c r="W56" s="59" t="str">
        <f t="shared" si="2"/>
        <v>S</v>
      </c>
    </row>
    <row r="57" spans="1:23" s="59" customFormat="1" ht="17.25" customHeight="1" x14ac:dyDescent="0.3">
      <c r="A57" s="123">
        <f t="shared" si="3"/>
        <v>50</v>
      </c>
      <c r="B57" s="56"/>
      <c r="C57" s="52"/>
      <c r="D57" s="53"/>
      <c r="E57" s="53"/>
      <c r="F57" s="130"/>
      <c r="G57" s="99"/>
      <c r="H57" s="99"/>
      <c r="I57" s="99"/>
      <c r="J57" s="99"/>
      <c r="K57" s="99"/>
      <c r="L57" s="99"/>
      <c r="M57" s="99"/>
      <c r="N57" s="99"/>
      <c r="O57" s="119"/>
      <c r="P57" s="120">
        <f t="shared" si="0"/>
        <v>0</v>
      </c>
      <c r="Q57" s="58" t="str">
        <f>[2]!docle(P57)</f>
        <v>Khäng</v>
      </c>
      <c r="R57" s="57"/>
      <c r="S57" s="82" t="str">
        <f>IF(ISNA(VLOOKUP(B57,HOCPHI!$B$5:$WX$9797,7,0)),"",IF(VLOOKUP(B57,HOCPHI!$B$5:$WX$9797,7,0)="","",VLOOKUP(B57,HOCPHI!$B$5:$WX$9797,7,0)))</f>
        <v/>
      </c>
      <c r="T57" s="82" t="str">
        <f>IF(ISNA(VLOOKUP(B57,HOCPHI!$B$5:$WX$9797,10,0)),"",IF(VLOOKUP(B57,HOCPHI!$B$5:$WX$9797,10,0)="","",VLOOKUP(B57,HOCPHI!$B$5:$WX$9797,10,0)))</f>
        <v/>
      </c>
      <c r="U57" s="82" t="str">
        <f>IF(ISNA(VLOOKUP(B57,HOCPHI!$B$5:$WX$9797,9,0)),"",IF(VLOOKUP(B57,HOCPHI!$B$5:$WX$9797,9,0)="","",VLOOKUP(B57,HOCPHI!$B$5:$WX$9797,9,0)))</f>
        <v/>
      </c>
      <c r="V57" s="59">
        <f t="shared" si="1"/>
        <v>0</v>
      </c>
      <c r="W57" s="59" t="str">
        <f t="shared" si="2"/>
        <v>S</v>
      </c>
    </row>
    <row r="58" spans="1:23" s="59" customFormat="1" ht="17.25" customHeight="1" x14ac:dyDescent="0.3">
      <c r="A58" s="123">
        <f t="shared" si="3"/>
        <v>51</v>
      </c>
      <c r="B58" s="56"/>
      <c r="C58" s="52"/>
      <c r="D58" s="53"/>
      <c r="E58" s="53"/>
      <c r="F58" s="130"/>
      <c r="G58" s="99"/>
      <c r="H58" s="99"/>
      <c r="I58" s="99"/>
      <c r="J58" s="99"/>
      <c r="K58" s="99"/>
      <c r="L58" s="99"/>
      <c r="M58" s="99"/>
      <c r="N58" s="99"/>
      <c r="O58" s="119"/>
      <c r="P58" s="120">
        <f t="shared" si="0"/>
        <v>0</v>
      </c>
      <c r="Q58" s="58" t="str">
        <f>[2]!docle(P58)</f>
        <v>Khäng</v>
      </c>
      <c r="R58" s="57"/>
      <c r="S58" s="82" t="str">
        <f>IF(ISNA(VLOOKUP(B58,HOCPHI!$B$5:$WX$9797,7,0)),"",IF(VLOOKUP(B58,HOCPHI!$B$5:$WX$9797,7,0)="","",VLOOKUP(B58,HOCPHI!$B$5:$WX$9797,7,0)))</f>
        <v/>
      </c>
      <c r="T58" s="82" t="str">
        <f>IF(ISNA(VLOOKUP(B58,HOCPHI!$B$5:$WX$9797,10,0)),"",IF(VLOOKUP(B58,HOCPHI!$B$5:$WX$9797,10,0)="","",VLOOKUP(B58,HOCPHI!$B$5:$WX$9797,10,0)))</f>
        <v/>
      </c>
      <c r="U58" s="82" t="str">
        <f>IF(ISNA(VLOOKUP(B58,HOCPHI!$B$5:$WX$9797,9,0)),"",IF(VLOOKUP(B58,HOCPHI!$B$5:$WX$9797,9,0)="","",VLOOKUP(B58,HOCPHI!$B$5:$WX$9797,9,0)))</f>
        <v/>
      </c>
      <c r="V58" s="59">
        <f t="shared" si="1"/>
        <v>0</v>
      </c>
      <c r="W58" s="59" t="str">
        <f t="shared" si="2"/>
        <v>S</v>
      </c>
    </row>
    <row r="59" spans="1:23" s="59" customFormat="1" ht="17.25" customHeight="1" x14ac:dyDescent="0.3">
      <c r="A59" s="123">
        <f t="shared" si="3"/>
        <v>52</v>
      </c>
      <c r="B59" s="56"/>
      <c r="C59" s="52"/>
      <c r="D59" s="53"/>
      <c r="E59" s="53"/>
      <c r="F59" s="130"/>
      <c r="G59" s="99"/>
      <c r="H59" s="99"/>
      <c r="I59" s="99"/>
      <c r="J59" s="99"/>
      <c r="K59" s="99"/>
      <c r="L59" s="99"/>
      <c r="M59" s="99"/>
      <c r="N59" s="99"/>
      <c r="O59" s="119"/>
      <c r="P59" s="120">
        <f t="shared" si="0"/>
        <v>0</v>
      </c>
      <c r="Q59" s="58" t="str">
        <f>[2]!docle(P59)</f>
        <v>Khäng</v>
      </c>
      <c r="R59" s="57"/>
      <c r="S59" s="82" t="str">
        <f>IF(ISNA(VLOOKUP(B59,HOCPHI!$B$5:$WX$9797,7,0)),"",IF(VLOOKUP(B59,HOCPHI!$B$5:$WX$9797,7,0)="","",VLOOKUP(B59,HOCPHI!$B$5:$WX$9797,7,0)))</f>
        <v/>
      </c>
      <c r="T59" s="82" t="str">
        <f>IF(ISNA(VLOOKUP(B59,HOCPHI!$B$5:$WX$9797,10,0)),"",IF(VLOOKUP(B59,HOCPHI!$B$5:$WX$9797,10,0)="","",VLOOKUP(B59,HOCPHI!$B$5:$WX$9797,10,0)))</f>
        <v/>
      </c>
      <c r="U59" s="82" t="str">
        <f>IF(ISNA(VLOOKUP(B59,HOCPHI!$B$5:$WX$9797,9,0)),"",IF(VLOOKUP(B59,HOCPHI!$B$5:$WX$9797,9,0)="","",VLOOKUP(B59,HOCPHI!$B$5:$WX$9797,9,0)))</f>
        <v/>
      </c>
      <c r="V59" s="59">
        <f t="shared" si="1"/>
        <v>0</v>
      </c>
      <c r="W59" s="59" t="str">
        <f t="shared" si="2"/>
        <v>S</v>
      </c>
    </row>
    <row r="60" spans="1:23" s="59" customFormat="1" ht="17.25" customHeight="1" x14ac:dyDescent="0.3">
      <c r="A60" s="123">
        <f t="shared" si="3"/>
        <v>53</v>
      </c>
      <c r="B60" s="56"/>
      <c r="C60" s="52"/>
      <c r="D60" s="53"/>
      <c r="E60" s="53"/>
      <c r="F60" s="130"/>
      <c r="G60" s="99"/>
      <c r="H60" s="99"/>
      <c r="I60" s="99"/>
      <c r="J60" s="99"/>
      <c r="K60" s="99"/>
      <c r="L60" s="99"/>
      <c r="M60" s="99"/>
      <c r="N60" s="99"/>
      <c r="O60" s="119"/>
      <c r="P60" s="120">
        <f t="shared" si="0"/>
        <v>0</v>
      </c>
      <c r="Q60" s="58" t="str">
        <f>[2]!docle(P60)</f>
        <v>Khäng</v>
      </c>
      <c r="R60" s="57"/>
      <c r="S60" s="82" t="str">
        <f>IF(ISNA(VLOOKUP(B60,HOCPHI!$B$5:$WX$9797,7,0)),"",IF(VLOOKUP(B60,HOCPHI!$B$5:$WX$9797,7,0)="","",VLOOKUP(B60,HOCPHI!$B$5:$WX$9797,7,0)))</f>
        <v/>
      </c>
      <c r="T60" s="82" t="str">
        <f>IF(ISNA(VLOOKUP(B60,HOCPHI!$B$5:$WX$9797,10,0)),"",IF(VLOOKUP(B60,HOCPHI!$B$5:$WX$9797,10,0)="","",VLOOKUP(B60,HOCPHI!$B$5:$WX$9797,10,0)))</f>
        <v/>
      </c>
      <c r="U60" s="82" t="str">
        <f>IF(ISNA(VLOOKUP(B60,HOCPHI!$B$5:$WX$9797,9,0)),"",IF(VLOOKUP(B60,HOCPHI!$B$5:$WX$9797,9,0)="","",VLOOKUP(B60,HOCPHI!$B$5:$WX$9797,9,0)))</f>
        <v/>
      </c>
      <c r="V60" s="59">
        <f t="shared" si="1"/>
        <v>0</v>
      </c>
      <c r="W60" s="59" t="str">
        <f t="shared" si="2"/>
        <v>S</v>
      </c>
    </row>
    <row r="61" spans="1:23" s="59" customFormat="1" ht="17.25" customHeight="1" x14ac:dyDescent="0.3">
      <c r="A61" s="123">
        <f t="shared" si="3"/>
        <v>54</v>
      </c>
      <c r="B61" s="56"/>
      <c r="C61" s="52"/>
      <c r="D61" s="53"/>
      <c r="E61" s="53"/>
      <c r="F61" s="130"/>
      <c r="G61" s="99"/>
      <c r="H61" s="99"/>
      <c r="I61" s="99"/>
      <c r="J61" s="99"/>
      <c r="K61" s="99"/>
      <c r="L61" s="99"/>
      <c r="M61" s="99"/>
      <c r="N61" s="99"/>
      <c r="O61" s="119"/>
      <c r="P61" s="120">
        <f t="shared" si="0"/>
        <v>0</v>
      </c>
      <c r="Q61" s="58" t="str">
        <f>[2]!docle(P61)</f>
        <v>Khäng</v>
      </c>
      <c r="R61" s="57"/>
      <c r="S61" s="82" t="str">
        <f>IF(ISNA(VLOOKUP(B61,HOCPHI!$B$5:$WX$9797,7,0)),"",IF(VLOOKUP(B61,HOCPHI!$B$5:$WX$9797,7,0)="","",VLOOKUP(B61,HOCPHI!$B$5:$WX$9797,7,0)))</f>
        <v/>
      </c>
      <c r="T61" s="82" t="str">
        <f>IF(ISNA(VLOOKUP(B61,HOCPHI!$B$5:$WX$9797,10,0)),"",IF(VLOOKUP(B61,HOCPHI!$B$5:$WX$9797,10,0)="","",VLOOKUP(B61,HOCPHI!$B$5:$WX$9797,10,0)))</f>
        <v/>
      </c>
      <c r="U61" s="82" t="str">
        <f>IF(ISNA(VLOOKUP(B61,HOCPHI!$B$5:$WX$9797,9,0)),"",IF(VLOOKUP(B61,HOCPHI!$B$5:$WX$9797,9,0)="","",VLOOKUP(B61,HOCPHI!$B$5:$WX$9797,9,0)))</f>
        <v/>
      </c>
      <c r="V61" s="59">
        <f t="shared" si="1"/>
        <v>0</v>
      </c>
      <c r="W61" s="59" t="str">
        <f t="shared" si="2"/>
        <v>S</v>
      </c>
    </row>
    <row r="62" spans="1:23" s="59" customFormat="1" ht="17.25" customHeight="1" x14ac:dyDescent="0.3">
      <c r="A62" s="123">
        <f t="shared" si="3"/>
        <v>55</v>
      </c>
      <c r="B62" s="56"/>
      <c r="C62" s="52"/>
      <c r="D62" s="53"/>
      <c r="E62" s="53"/>
      <c r="F62" s="130"/>
      <c r="G62" s="99"/>
      <c r="H62" s="99"/>
      <c r="I62" s="99"/>
      <c r="J62" s="99"/>
      <c r="K62" s="99"/>
      <c r="L62" s="99"/>
      <c r="M62" s="99"/>
      <c r="N62" s="99"/>
      <c r="O62" s="119"/>
      <c r="P62" s="120">
        <f t="shared" si="0"/>
        <v>0</v>
      </c>
      <c r="Q62" s="58" t="str">
        <f>[2]!docle(P62)</f>
        <v>Khäng</v>
      </c>
      <c r="R62" s="57"/>
      <c r="S62" s="82" t="str">
        <f>IF(ISNA(VLOOKUP(B62,HOCPHI!$B$5:$WX$9797,7,0)),"",IF(VLOOKUP(B62,HOCPHI!$B$5:$WX$9797,7,0)="","",VLOOKUP(B62,HOCPHI!$B$5:$WX$9797,7,0)))</f>
        <v/>
      </c>
      <c r="T62" s="82" t="str">
        <f>IF(ISNA(VLOOKUP(B62,HOCPHI!$B$5:$WX$9797,10,0)),"",IF(VLOOKUP(B62,HOCPHI!$B$5:$WX$9797,10,0)="","",VLOOKUP(B62,HOCPHI!$B$5:$WX$9797,10,0)))</f>
        <v/>
      </c>
      <c r="U62" s="82" t="str">
        <f>IF(ISNA(VLOOKUP(B62,HOCPHI!$B$5:$WX$9797,9,0)),"",IF(VLOOKUP(B62,HOCPHI!$B$5:$WX$9797,9,0)="","",VLOOKUP(B62,HOCPHI!$B$5:$WX$9797,9,0)))</f>
        <v/>
      </c>
      <c r="V62" s="59">
        <f t="shared" si="1"/>
        <v>0</v>
      </c>
      <c r="W62" s="59" t="str">
        <f t="shared" si="2"/>
        <v>S</v>
      </c>
    </row>
    <row r="63" spans="1:23" s="59" customFormat="1" ht="17.25" customHeight="1" x14ac:dyDescent="0.3">
      <c r="A63" s="123">
        <f t="shared" si="3"/>
        <v>56</v>
      </c>
      <c r="B63" s="56"/>
      <c r="C63" s="52"/>
      <c r="D63" s="53"/>
      <c r="E63" s="53"/>
      <c r="F63" s="130"/>
      <c r="G63" s="99"/>
      <c r="H63" s="99"/>
      <c r="I63" s="99"/>
      <c r="J63" s="99"/>
      <c r="K63" s="99"/>
      <c r="L63" s="99"/>
      <c r="M63" s="99"/>
      <c r="N63" s="99"/>
      <c r="O63" s="119"/>
      <c r="P63" s="120">
        <f t="shared" si="0"/>
        <v>0</v>
      </c>
      <c r="Q63" s="58" t="str">
        <f>[2]!docle(P63)</f>
        <v>Khäng</v>
      </c>
      <c r="R63" s="57"/>
      <c r="S63" s="82" t="str">
        <f>IF(ISNA(VLOOKUP(B63,HOCPHI!$B$5:$WX$9797,7,0)),"",IF(VLOOKUP(B63,HOCPHI!$B$5:$WX$9797,7,0)="","",VLOOKUP(B63,HOCPHI!$B$5:$WX$9797,7,0)))</f>
        <v/>
      </c>
      <c r="T63" s="82" t="str">
        <f>IF(ISNA(VLOOKUP(B63,HOCPHI!$B$5:$WX$9797,10,0)),"",IF(VLOOKUP(B63,HOCPHI!$B$5:$WX$9797,10,0)="","",VLOOKUP(B63,HOCPHI!$B$5:$WX$9797,10,0)))</f>
        <v/>
      </c>
      <c r="U63" s="82" t="str">
        <f>IF(ISNA(VLOOKUP(B63,HOCPHI!$B$5:$WX$9797,9,0)),"",IF(VLOOKUP(B63,HOCPHI!$B$5:$WX$9797,9,0)="","",VLOOKUP(B63,HOCPHI!$B$5:$WX$9797,9,0)))</f>
        <v/>
      </c>
      <c r="V63" s="59">
        <f t="shared" si="1"/>
        <v>0</v>
      </c>
      <c r="W63" s="59" t="str">
        <f t="shared" si="2"/>
        <v>S</v>
      </c>
    </row>
    <row r="64" spans="1:23" s="59" customFormat="1" ht="17.25" customHeight="1" x14ac:dyDescent="0.3">
      <c r="A64" s="123">
        <f t="shared" si="3"/>
        <v>57</v>
      </c>
      <c r="B64" s="56"/>
      <c r="C64" s="52"/>
      <c r="D64" s="53"/>
      <c r="E64" s="53"/>
      <c r="F64" s="130"/>
      <c r="G64" s="99"/>
      <c r="H64" s="99"/>
      <c r="I64" s="99"/>
      <c r="J64" s="99"/>
      <c r="K64" s="99"/>
      <c r="L64" s="99"/>
      <c r="M64" s="99"/>
      <c r="N64" s="99"/>
      <c r="O64" s="119"/>
      <c r="P64" s="120">
        <f t="shared" si="0"/>
        <v>0</v>
      </c>
      <c r="Q64" s="58" t="str">
        <f>[2]!docle(P64)</f>
        <v>Khäng</v>
      </c>
      <c r="R64" s="57"/>
      <c r="S64" s="82" t="str">
        <f>IF(ISNA(VLOOKUP(B64,HOCPHI!$B$5:$WX$9797,7,0)),"",IF(VLOOKUP(B64,HOCPHI!$B$5:$WX$9797,7,0)="","",VLOOKUP(B64,HOCPHI!$B$5:$WX$9797,7,0)))</f>
        <v/>
      </c>
      <c r="T64" s="82" t="str">
        <f>IF(ISNA(VLOOKUP(B64,HOCPHI!$B$5:$WX$9797,10,0)),"",IF(VLOOKUP(B64,HOCPHI!$B$5:$WX$9797,10,0)="","",VLOOKUP(B64,HOCPHI!$B$5:$WX$9797,10,0)))</f>
        <v/>
      </c>
      <c r="U64" s="82" t="str">
        <f>IF(ISNA(VLOOKUP(B64,HOCPHI!$B$5:$WX$9797,9,0)),"",IF(VLOOKUP(B64,HOCPHI!$B$5:$WX$9797,9,0)="","",VLOOKUP(B64,HOCPHI!$B$5:$WX$9797,9,0)))</f>
        <v/>
      </c>
      <c r="V64" s="59">
        <f t="shared" si="1"/>
        <v>0</v>
      </c>
      <c r="W64" s="59" t="str">
        <f t="shared" si="2"/>
        <v>S</v>
      </c>
    </row>
    <row r="65" spans="1:23" s="59" customFormat="1" ht="17.25" customHeight="1" x14ac:dyDescent="0.3">
      <c r="A65" s="123">
        <f t="shared" si="3"/>
        <v>58</v>
      </c>
      <c r="B65" s="56"/>
      <c r="C65" s="52"/>
      <c r="D65" s="53"/>
      <c r="E65" s="53"/>
      <c r="F65" s="130"/>
      <c r="G65" s="99"/>
      <c r="H65" s="99"/>
      <c r="I65" s="99"/>
      <c r="J65" s="99"/>
      <c r="K65" s="99"/>
      <c r="L65" s="99"/>
      <c r="M65" s="99"/>
      <c r="N65" s="99"/>
      <c r="O65" s="119"/>
      <c r="P65" s="120">
        <f t="shared" si="0"/>
        <v>0</v>
      </c>
      <c r="Q65" s="58" t="str">
        <f>[2]!docle(P65)</f>
        <v>Khäng</v>
      </c>
      <c r="R65" s="57"/>
      <c r="S65" s="82" t="str">
        <f>IF(ISNA(VLOOKUP(B65,HOCPHI!$B$5:$WX$9797,7,0)),"",IF(VLOOKUP(B65,HOCPHI!$B$5:$WX$9797,7,0)="","",VLOOKUP(B65,HOCPHI!$B$5:$WX$9797,7,0)))</f>
        <v/>
      </c>
      <c r="T65" s="82" t="str">
        <f>IF(ISNA(VLOOKUP(B65,HOCPHI!$B$5:$WX$9797,10,0)),"",IF(VLOOKUP(B65,HOCPHI!$B$5:$WX$9797,10,0)="","",VLOOKUP(B65,HOCPHI!$B$5:$WX$9797,10,0)))</f>
        <v/>
      </c>
      <c r="U65" s="82" t="str">
        <f>IF(ISNA(VLOOKUP(B65,HOCPHI!$B$5:$WX$9797,9,0)),"",IF(VLOOKUP(B65,HOCPHI!$B$5:$WX$9797,9,0)="","",VLOOKUP(B65,HOCPHI!$B$5:$WX$9797,9,0)))</f>
        <v/>
      </c>
      <c r="V65" s="59">
        <f t="shared" si="1"/>
        <v>0</v>
      </c>
      <c r="W65" s="59" t="str">
        <f t="shared" si="2"/>
        <v>S</v>
      </c>
    </row>
    <row r="66" spans="1:23" s="59" customFormat="1" ht="17.25" customHeight="1" x14ac:dyDescent="0.3">
      <c r="A66" s="123">
        <f t="shared" si="3"/>
        <v>59</v>
      </c>
      <c r="B66" s="56"/>
      <c r="C66" s="52"/>
      <c r="D66" s="53"/>
      <c r="E66" s="53"/>
      <c r="F66" s="130"/>
      <c r="G66" s="99"/>
      <c r="H66" s="99"/>
      <c r="I66" s="99"/>
      <c r="J66" s="99"/>
      <c r="K66" s="99"/>
      <c r="L66" s="99"/>
      <c r="M66" s="99"/>
      <c r="N66" s="99"/>
      <c r="O66" s="119"/>
      <c r="P66" s="120">
        <f t="shared" si="0"/>
        <v>0</v>
      </c>
      <c r="Q66" s="58" t="str">
        <f>[2]!docle(P66)</f>
        <v>Khäng</v>
      </c>
      <c r="R66" s="57"/>
      <c r="S66" s="82" t="str">
        <f>IF(ISNA(VLOOKUP(B66,HOCPHI!$B$5:$WX$9797,7,0)),"",IF(VLOOKUP(B66,HOCPHI!$B$5:$WX$9797,7,0)="","",VLOOKUP(B66,HOCPHI!$B$5:$WX$9797,7,0)))</f>
        <v/>
      </c>
      <c r="T66" s="82" t="str">
        <f>IF(ISNA(VLOOKUP(B66,HOCPHI!$B$5:$WX$9797,10,0)),"",IF(VLOOKUP(B66,HOCPHI!$B$5:$WX$9797,10,0)="","",VLOOKUP(B66,HOCPHI!$B$5:$WX$9797,10,0)))</f>
        <v/>
      </c>
      <c r="U66" s="82" t="str">
        <f>IF(ISNA(VLOOKUP(B66,HOCPHI!$B$5:$WX$9797,9,0)),"",IF(VLOOKUP(B66,HOCPHI!$B$5:$WX$9797,9,0)="","",VLOOKUP(B66,HOCPHI!$B$5:$WX$9797,9,0)))</f>
        <v/>
      </c>
      <c r="V66" s="59">
        <f t="shared" si="1"/>
        <v>0</v>
      </c>
      <c r="W66" s="59" t="str">
        <f t="shared" si="2"/>
        <v>S</v>
      </c>
    </row>
    <row r="67" spans="1:23" s="59" customFormat="1" ht="17.25" customHeight="1" x14ac:dyDescent="0.3">
      <c r="A67" s="123">
        <f t="shared" si="3"/>
        <v>60</v>
      </c>
      <c r="B67" s="56"/>
      <c r="C67" s="52"/>
      <c r="D67" s="53"/>
      <c r="E67" s="53"/>
      <c r="F67" s="130"/>
      <c r="G67" s="99"/>
      <c r="H67" s="99"/>
      <c r="I67" s="99"/>
      <c r="J67" s="99"/>
      <c r="K67" s="99"/>
      <c r="L67" s="99"/>
      <c r="M67" s="99"/>
      <c r="N67" s="99"/>
      <c r="O67" s="119"/>
      <c r="P67" s="120">
        <f t="shared" si="0"/>
        <v>0</v>
      </c>
      <c r="Q67" s="58" t="str">
        <f>[2]!docle(P67)</f>
        <v>Khäng</v>
      </c>
      <c r="R67" s="57"/>
      <c r="S67" s="82" t="str">
        <f>IF(ISNA(VLOOKUP(B67,HOCPHI!$B$5:$WX$9797,7,0)),"",IF(VLOOKUP(B67,HOCPHI!$B$5:$WX$9797,7,0)="","",VLOOKUP(B67,HOCPHI!$B$5:$WX$9797,7,0)))</f>
        <v/>
      </c>
      <c r="T67" s="82" t="str">
        <f>IF(ISNA(VLOOKUP(B67,HOCPHI!$B$5:$WX$9797,10,0)),"",IF(VLOOKUP(B67,HOCPHI!$B$5:$WX$9797,10,0)="","",VLOOKUP(B67,HOCPHI!$B$5:$WX$9797,10,0)))</f>
        <v/>
      </c>
      <c r="U67" s="82" t="str">
        <f>IF(ISNA(VLOOKUP(B67,HOCPHI!$B$5:$WX$9797,9,0)),"",IF(VLOOKUP(B67,HOCPHI!$B$5:$WX$9797,9,0)="","",VLOOKUP(B67,HOCPHI!$B$5:$WX$9797,9,0)))</f>
        <v/>
      </c>
      <c r="V67" s="59">
        <f t="shared" si="1"/>
        <v>0</v>
      </c>
      <c r="W67" s="59" t="str">
        <f t="shared" si="2"/>
        <v>S</v>
      </c>
    </row>
    <row r="68" spans="1:23" s="59" customFormat="1" ht="17.25" customHeight="1" x14ac:dyDescent="0.3">
      <c r="A68" s="123">
        <f t="shared" si="3"/>
        <v>61</v>
      </c>
      <c r="B68" s="56"/>
      <c r="C68" s="52"/>
      <c r="D68" s="53"/>
      <c r="E68" s="53"/>
      <c r="F68" s="130"/>
      <c r="G68" s="99"/>
      <c r="H68" s="99"/>
      <c r="I68" s="99"/>
      <c r="J68" s="99"/>
      <c r="K68" s="99"/>
      <c r="L68" s="99"/>
      <c r="M68" s="99"/>
      <c r="N68" s="99"/>
      <c r="O68" s="119"/>
      <c r="P68" s="120">
        <f t="shared" si="0"/>
        <v>0</v>
      </c>
      <c r="Q68" s="58" t="str">
        <f>[2]!docle(P68)</f>
        <v>Khäng</v>
      </c>
      <c r="R68" s="57"/>
      <c r="S68" s="82" t="str">
        <f>IF(ISNA(VLOOKUP(B68,HOCPHI!$B$5:$WX$9797,7,0)),"",IF(VLOOKUP(B68,HOCPHI!$B$5:$WX$9797,7,0)="","",VLOOKUP(B68,HOCPHI!$B$5:$WX$9797,7,0)))</f>
        <v/>
      </c>
      <c r="T68" s="82" t="str">
        <f>IF(ISNA(VLOOKUP(B68,HOCPHI!$B$5:$WX$9797,10,0)),"",IF(VLOOKUP(B68,HOCPHI!$B$5:$WX$9797,10,0)="","",VLOOKUP(B68,HOCPHI!$B$5:$WX$9797,10,0)))</f>
        <v/>
      </c>
      <c r="U68" s="82" t="str">
        <f>IF(ISNA(VLOOKUP(B68,HOCPHI!$B$5:$WX$9797,9,0)),"",IF(VLOOKUP(B68,HOCPHI!$B$5:$WX$9797,9,0)="","",VLOOKUP(B68,HOCPHI!$B$5:$WX$9797,9,0)))</f>
        <v/>
      </c>
      <c r="V68" s="59">
        <f t="shared" si="1"/>
        <v>0</v>
      </c>
      <c r="W68" s="59" t="str">
        <f t="shared" si="2"/>
        <v>S</v>
      </c>
    </row>
    <row r="69" spans="1:23" s="59" customFormat="1" ht="17.25" customHeight="1" x14ac:dyDescent="0.3">
      <c r="A69" s="123">
        <f t="shared" si="3"/>
        <v>62</v>
      </c>
      <c r="B69" s="56"/>
      <c r="C69" s="52"/>
      <c r="D69" s="53"/>
      <c r="E69" s="53"/>
      <c r="F69" s="130"/>
      <c r="G69" s="99"/>
      <c r="H69" s="99"/>
      <c r="I69" s="99"/>
      <c r="J69" s="99"/>
      <c r="K69" s="99"/>
      <c r="L69" s="99"/>
      <c r="M69" s="99"/>
      <c r="N69" s="99"/>
      <c r="O69" s="119"/>
      <c r="P69" s="120">
        <f t="shared" si="0"/>
        <v>0</v>
      </c>
      <c r="Q69" s="58" t="str">
        <f>[2]!docle(P69)</f>
        <v>Khäng</v>
      </c>
      <c r="R69" s="57"/>
      <c r="S69" s="82" t="str">
        <f>IF(ISNA(VLOOKUP(B69,HOCPHI!$B$5:$WX$9797,7,0)),"",IF(VLOOKUP(B69,HOCPHI!$B$5:$WX$9797,7,0)="","",VLOOKUP(B69,HOCPHI!$B$5:$WX$9797,7,0)))</f>
        <v/>
      </c>
      <c r="T69" s="82" t="str">
        <f>IF(ISNA(VLOOKUP(B69,HOCPHI!$B$5:$WX$9797,10,0)),"",IF(VLOOKUP(B69,HOCPHI!$B$5:$WX$9797,10,0)="","",VLOOKUP(B69,HOCPHI!$B$5:$WX$9797,10,0)))</f>
        <v/>
      </c>
      <c r="U69" s="82" t="str">
        <f>IF(ISNA(VLOOKUP(B69,HOCPHI!$B$5:$WX$9797,9,0)),"",IF(VLOOKUP(B69,HOCPHI!$B$5:$WX$9797,9,0)="","",VLOOKUP(B69,HOCPHI!$B$5:$WX$9797,9,0)))</f>
        <v/>
      </c>
      <c r="V69" s="59">
        <f t="shared" si="1"/>
        <v>0</v>
      </c>
      <c r="W69" s="59" t="str">
        <f t="shared" si="2"/>
        <v>S</v>
      </c>
    </row>
    <row r="70" spans="1:23" s="59" customFormat="1" ht="17.25" customHeight="1" x14ac:dyDescent="0.3">
      <c r="A70" s="123">
        <f t="shared" si="3"/>
        <v>63</v>
      </c>
      <c r="B70" s="56"/>
      <c r="C70" s="52"/>
      <c r="D70" s="53"/>
      <c r="E70" s="53"/>
      <c r="F70" s="130"/>
      <c r="G70" s="99"/>
      <c r="H70" s="99"/>
      <c r="I70" s="99"/>
      <c r="J70" s="99"/>
      <c r="K70" s="99"/>
      <c r="L70" s="99"/>
      <c r="M70" s="99"/>
      <c r="N70" s="99"/>
      <c r="O70" s="119"/>
      <c r="P70" s="120">
        <f t="shared" si="0"/>
        <v>0</v>
      </c>
      <c r="Q70" s="58" t="str">
        <f>[2]!docle(P70)</f>
        <v>Khäng</v>
      </c>
      <c r="R70" s="57"/>
      <c r="S70" s="82" t="str">
        <f>IF(ISNA(VLOOKUP(B70,HOCPHI!$B$5:$WX$9797,7,0)),"",IF(VLOOKUP(B70,HOCPHI!$B$5:$WX$9797,7,0)="","",VLOOKUP(B70,HOCPHI!$B$5:$WX$9797,7,0)))</f>
        <v/>
      </c>
      <c r="T70" s="82" t="str">
        <f>IF(ISNA(VLOOKUP(B70,HOCPHI!$B$5:$WX$9797,10,0)),"",IF(VLOOKUP(B70,HOCPHI!$B$5:$WX$9797,10,0)="","",VLOOKUP(B70,HOCPHI!$B$5:$WX$9797,10,0)))</f>
        <v/>
      </c>
      <c r="U70" s="82" t="str">
        <f>IF(ISNA(VLOOKUP(B70,HOCPHI!$B$5:$WX$9797,9,0)),"",IF(VLOOKUP(B70,HOCPHI!$B$5:$WX$9797,9,0)="","",VLOOKUP(B70,HOCPHI!$B$5:$WX$9797,9,0)))</f>
        <v/>
      </c>
      <c r="V70" s="59">
        <f t="shared" si="1"/>
        <v>0</v>
      </c>
      <c r="W70" s="59" t="str">
        <f t="shared" si="2"/>
        <v>S</v>
      </c>
    </row>
    <row r="71" spans="1:23" s="59" customFormat="1" ht="17.25" customHeight="1" x14ac:dyDescent="0.3">
      <c r="A71" s="123">
        <f t="shared" si="3"/>
        <v>64</v>
      </c>
      <c r="B71" s="56"/>
      <c r="C71" s="52"/>
      <c r="D71" s="53"/>
      <c r="E71" s="53"/>
      <c r="F71" s="130"/>
      <c r="G71" s="99"/>
      <c r="H71" s="99"/>
      <c r="I71" s="99"/>
      <c r="J71" s="99"/>
      <c r="K71" s="99"/>
      <c r="L71" s="99"/>
      <c r="M71" s="99"/>
      <c r="N71" s="99"/>
      <c r="O71" s="119"/>
      <c r="P71" s="120">
        <f t="shared" si="0"/>
        <v>0</v>
      </c>
      <c r="Q71" s="58" t="str">
        <f>[2]!docle(P71)</f>
        <v>Khäng</v>
      </c>
      <c r="R71" s="57"/>
      <c r="S71" s="82" t="str">
        <f>IF(ISNA(VLOOKUP(B71,HOCPHI!$B$5:$WX$9797,7,0)),"",IF(VLOOKUP(B71,HOCPHI!$B$5:$WX$9797,7,0)="","",VLOOKUP(B71,HOCPHI!$B$5:$WX$9797,7,0)))</f>
        <v/>
      </c>
      <c r="T71" s="82" t="str">
        <f>IF(ISNA(VLOOKUP(B71,HOCPHI!$B$5:$WX$9797,10,0)),"",IF(VLOOKUP(B71,HOCPHI!$B$5:$WX$9797,10,0)="","",VLOOKUP(B71,HOCPHI!$B$5:$WX$9797,10,0)))</f>
        <v/>
      </c>
      <c r="U71" s="82" t="str">
        <f>IF(ISNA(VLOOKUP(B71,HOCPHI!$B$5:$WX$9797,9,0)),"",IF(VLOOKUP(B71,HOCPHI!$B$5:$WX$9797,9,0)="","",VLOOKUP(B71,HOCPHI!$B$5:$WX$9797,9,0)))</f>
        <v/>
      </c>
      <c r="V71" s="59">
        <f t="shared" si="1"/>
        <v>0</v>
      </c>
      <c r="W71" s="59" t="str">
        <f t="shared" si="2"/>
        <v>S</v>
      </c>
    </row>
    <row r="72" spans="1:23" s="59" customFormat="1" ht="17.25" customHeight="1" x14ac:dyDescent="0.3">
      <c r="A72" s="123">
        <f t="shared" si="3"/>
        <v>65</v>
      </c>
      <c r="B72" s="56"/>
      <c r="C72" s="52"/>
      <c r="D72" s="53"/>
      <c r="E72" s="53"/>
      <c r="F72" s="130"/>
      <c r="G72" s="99"/>
      <c r="H72" s="99"/>
      <c r="I72" s="99"/>
      <c r="J72" s="99"/>
      <c r="K72" s="99"/>
      <c r="L72" s="99"/>
      <c r="M72" s="99"/>
      <c r="N72" s="99"/>
      <c r="O72" s="119"/>
      <c r="P72" s="120">
        <f t="shared" si="0"/>
        <v>0</v>
      </c>
      <c r="Q72" s="58" t="str">
        <f>[2]!docle(P72)</f>
        <v>Khäng</v>
      </c>
      <c r="R72" s="57"/>
      <c r="S72" s="82" t="str">
        <f>IF(ISNA(VLOOKUP(B72,HOCPHI!$B$5:$WX$9797,7,0)),"",IF(VLOOKUP(B72,HOCPHI!$B$5:$WX$9797,7,0)="","",VLOOKUP(B72,HOCPHI!$B$5:$WX$9797,7,0)))</f>
        <v/>
      </c>
      <c r="T72" s="82" t="str">
        <f>IF(ISNA(VLOOKUP(B72,HOCPHI!$B$5:$WX$9797,10,0)),"",IF(VLOOKUP(B72,HOCPHI!$B$5:$WX$9797,10,0)="","",VLOOKUP(B72,HOCPHI!$B$5:$WX$9797,10,0)))</f>
        <v/>
      </c>
      <c r="U72" s="82" t="str">
        <f>IF(ISNA(VLOOKUP(B72,HOCPHI!$B$5:$WX$9797,9,0)),"",IF(VLOOKUP(B72,HOCPHI!$B$5:$WX$9797,9,0)="","",VLOOKUP(B72,HOCPHI!$B$5:$WX$9797,9,0)))</f>
        <v/>
      </c>
      <c r="V72" s="59">
        <f t="shared" si="1"/>
        <v>0</v>
      </c>
      <c r="W72" s="59" t="str">
        <f t="shared" si="2"/>
        <v>S</v>
      </c>
    </row>
    <row r="73" spans="1:23" s="59" customFormat="1" ht="17.25" customHeight="1" x14ac:dyDescent="0.3">
      <c r="A73" s="123">
        <f t="shared" si="3"/>
        <v>66</v>
      </c>
      <c r="B73" s="56"/>
      <c r="C73" s="52"/>
      <c r="D73" s="53"/>
      <c r="E73" s="53"/>
      <c r="F73" s="130"/>
      <c r="G73" s="99"/>
      <c r="H73" s="99"/>
      <c r="I73" s="99"/>
      <c r="J73" s="99"/>
      <c r="K73" s="99"/>
      <c r="L73" s="99"/>
      <c r="M73" s="99"/>
      <c r="N73" s="99"/>
      <c r="O73" s="119"/>
      <c r="P73" s="120">
        <f t="shared" ref="P73:P136" si="4">ROUND(IF(OR(O73&lt;1,O73="",O73="V",O73="DC",O73="LP",O73="HP"),0,SUMPRODUCT($G$7:$O$7,G73:O73)/$P$7),1)</f>
        <v>0</v>
      </c>
      <c r="Q73" s="58" t="str">
        <f>[2]!docle(P73)</f>
        <v>Khäng</v>
      </c>
      <c r="R73" s="57"/>
      <c r="S73" s="82" t="str">
        <f>IF(ISNA(VLOOKUP(B73,HOCPHI!$B$5:$WX$9797,7,0)),"",IF(VLOOKUP(B73,HOCPHI!$B$5:$WX$9797,7,0)="","",VLOOKUP(B73,HOCPHI!$B$5:$WX$9797,7,0)))</f>
        <v/>
      </c>
      <c r="T73" s="82" t="str">
        <f>IF(ISNA(VLOOKUP(B73,HOCPHI!$B$5:$WX$9797,10,0)),"",IF(VLOOKUP(B73,HOCPHI!$B$5:$WX$9797,10,0)="","",VLOOKUP(B73,HOCPHI!$B$5:$WX$9797,10,0)))</f>
        <v/>
      </c>
      <c r="U73" s="82" t="str">
        <f>IF(ISNA(VLOOKUP(B73,HOCPHI!$B$5:$WX$9797,9,0)),"",IF(VLOOKUP(B73,HOCPHI!$B$5:$WX$9797,9,0)="","",VLOOKUP(B73,HOCPHI!$B$5:$WX$9797,9,0)))</f>
        <v/>
      </c>
      <c r="V73" s="59">
        <f t="shared" ref="V73:V136" si="5">COUNTIF($B$8:$B$2229,B73)</f>
        <v>0</v>
      </c>
      <c r="W73" s="59" t="str">
        <f t="shared" ref="W73:W136" si="6">IF(B73&gt;B72,"Đ","S")</f>
        <v>S</v>
      </c>
    </row>
    <row r="74" spans="1:23" s="59" customFormat="1" ht="17.25" customHeight="1" x14ac:dyDescent="0.3">
      <c r="A74" s="123">
        <f t="shared" ref="A74:A137" si="7">A73+1</f>
        <v>67</v>
      </c>
      <c r="B74" s="56"/>
      <c r="C74" s="52"/>
      <c r="D74" s="53"/>
      <c r="E74" s="53"/>
      <c r="F74" s="130"/>
      <c r="G74" s="99"/>
      <c r="H74" s="99"/>
      <c r="I74" s="99"/>
      <c r="J74" s="99"/>
      <c r="K74" s="99"/>
      <c r="L74" s="99"/>
      <c r="M74" s="99"/>
      <c r="N74" s="99"/>
      <c r="O74" s="119"/>
      <c r="P74" s="120">
        <f t="shared" si="4"/>
        <v>0</v>
      </c>
      <c r="Q74" s="58" t="str">
        <f>[2]!docle(P74)</f>
        <v>Khäng</v>
      </c>
      <c r="R74" s="57"/>
      <c r="S74" s="82" t="str">
        <f>IF(ISNA(VLOOKUP(B74,HOCPHI!$B$5:$WX$9797,7,0)),"",IF(VLOOKUP(B74,HOCPHI!$B$5:$WX$9797,7,0)="","",VLOOKUP(B74,HOCPHI!$B$5:$WX$9797,7,0)))</f>
        <v/>
      </c>
      <c r="T74" s="82" t="str">
        <f>IF(ISNA(VLOOKUP(B74,HOCPHI!$B$5:$WX$9797,10,0)),"",IF(VLOOKUP(B74,HOCPHI!$B$5:$WX$9797,10,0)="","",VLOOKUP(B74,HOCPHI!$B$5:$WX$9797,10,0)))</f>
        <v/>
      </c>
      <c r="U74" s="82" t="str">
        <f>IF(ISNA(VLOOKUP(B74,HOCPHI!$B$5:$WX$9797,9,0)),"",IF(VLOOKUP(B74,HOCPHI!$B$5:$WX$9797,9,0)="","",VLOOKUP(B74,HOCPHI!$B$5:$WX$9797,9,0)))</f>
        <v/>
      </c>
      <c r="V74" s="59">
        <f t="shared" si="5"/>
        <v>0</v>
      </c>
      <c r="W74" s="59" t="str">
        <f t="shared" si="6"/>
        <v>S</v>
      </c>
    </row>
    <row r="75" spans="1:23" s="59" customFormat="1" ht="17.25" customHeight="1" x14ac:dyDescent="0.3">
      <c r="A75" s="123">
        <f t="shared" si="7"/>
        <v>68</v>
      </c>
      <c r="B75" s="56"/>
      <c r="C75" s="52"/>
      <c r="D75" s="53"/>
      <c r="E75" s="53"/>
      <c r="F75" s="130"/>
      <c r="G75" s="99"/>
      <c r="H75" s="99"/>
      <c r="I75" s="99"/>
      <c r="J75" s="99"/>
      <c r="K75" s="99"/>
      <c r="L75" s="99"/>
      <c r="M75" s="99"/>
      <c r="N75" s="99"/>
      <c r="O75" s="119"/>
      <c r="P75" s="120">
        <f t="shared" si="4"/>
        <v>0</v>
      </c>
      <c r="Q75" s="58" t="str">
        <f>[2]!docle(P75)</f>
        <v>Khäng</v>
      </c>
      <c r="R75" s="57"/>
      <c r="S75" s="82" t="str">
        <f>IF(ISNA(VLOOKUP(B75,HOCPHI!$B$5:$WX$9797,7,0)),"",IF(VLOOKUP(B75,HOCPHI!$B$5:$WX$9797,7,0)="","",VLOOKUP(B75,HOCPHI!$B$5:$WX$9797,7,0)))</f>
        <v/>
      </c>
      <c r="T75" s="82" t="str">
        <f>IF(ISNA(VLOOKUP(B75,HOCPHI!$B$5:$WX$9797,10,0)),"",IF(VLOOKUP(B75,HOCPHI!$B$5:$WX$9797,10,0)="","",VLOOKUP(B75,HOCPHI!$B$5:$WX$9797,10,0)))</f>
        <v/>
      </c>
      <c r="U75" s="82" t="str">
        <f>IF(ISNA(VLOOKUP(B75,HOCPHI!$B$5:$WX$9797,9,0)),"",IF(VLOOKUP(B75,HOCPHI!$B$5:$WX$9797,9,0)="","",VLOOKUP(B75,HOCPHI!$B$5:$WX$9797,9,0)))</f>
        <v/>
      </c>
      <c r="V75" s="59">
        <f t="shared" si="5"/>
        <v>0</v>
      </c>
      <c r="W75" s="59" t="str">
        <f t="shared" si="6"/>
        <v>S</v>
      </c>
    </row>
    <row r="76" spans="1:23" s="59" customFormat="1" ht="17.25" customHeight="1" x14ac:dyDescent="0.3">
      <c r="A76" s="123">
        <f t="shared" si="7"/>
        <v>69</v>
      </c>
      <c r="B76" s="56"/>
      <c r="C76" s="52"/>
      <c r="D76" s="53"/>
      <c r="E76" s="53"/>
      <c r="F76" s="130"/>
      <c r="G76" s="99"/>
      <c r="H76" s="99"/>
      <c r="I76" s="99"/>
      <c r="J76" s="99"/>
      <c r="K76" s="99"/>
      <c r="L76" s="99"/>
      <c r="M76" s="99"/>
      <c r="N76" s="99"/>
      <c r="O76" s="119"/>
      <c r="P76" s="120">
        <f t="shared" si="4"/>
        <v>0</v>
      </c>
      <c r="Q76" s="58" t="str">
        <f>[2]!docle(P76)</f>
        <v>Khäng</v>
      </c>
      <c r="R76" s="57"/>
      <c r="S76" s="82" t="str">
        <f>IF(ISNA(VLOOKUP(B76,HOCPHI!$B$5:$WX$9797,7,0)),"",IF(VLOOKUP(B76,HOCPHI!$B$5:$WX$9797,7,0)="","",VLOOKUP(B76,HOCPHI!$B$5:$WX$9797,7,0)))</f>
        <v/>
      </c>
      <c r="T76" s="82" t="str">
        <f>IF(ISNA(VLOOKUP(B76,HOCPHI!$B$5:$WX$9797,10,0)),"",IF(VLOOKUP(B76,HOCPHI!$B$5:$WX$9797,10,0)="","",VLOOKUP(B76,HOCPHI!$B$5:$WX$9797,10,0)))</f>
        <v/>
      </c>
      <c r="U76" s="82" t="str">
        <f>IF(ISNA(VLOOKUP(B76,HOCPHI!$B$5:$WX$9797,9,0)),"",IF(VLOOKUP(B76,HOCPHI!$B$5:$WX$9797,9,0)="","",VLOOKUP(B76,HOCPHI!$B$5:$WX$9797,9,0)))</f>
        <v/>
      </c>
      <c r="V76" s="59">
        <f t="shared" si="5"/>
        <v>0</v>
      </c>
      <c r="W76" s="59" t="str">
        <f t="shared" si="6"/>
        <v>S</v>
      </c>
    </row>
    <row r="77" spans="1:23" s="59" customFormat="1" ht="17.25" customHeight="1" x14ac:dyDescent="0.3">
      <c r="A77" s="123">
        <f t="shared" si="7"/>
        <v>70</v>
      </c>
      <c r="B77" s="56"/>
      <c r="C77" s="52"/>
      <c r="D77" s="53"/>
      <c r="E77" s="53"/>
      <c r="F77" s="130"/>
      <c r="G77" s="99"/>
      <c r="H77" s="99"/>
      <c r="I77" s="99"/>
      <c r="J77" s="99"/>
      <c r="K77" s="99"/>
      <c r="L77" s="99"/>
      <c r="M77" s="99"/>
      <c r="N77" s="99"/>
      <c r="O77" s="119"/>
      <c r="P77" s="120">
        <f t="shared" si="4"/>
        <v>0</v>
      </c>
      <c r="Q77" s="58" t="str">
        <f>[2]!docle(P77)</f>
        <v>Khäng</v>
      </c>
      <c r="R77" s="57"/>
      <c r="S77" s="82" t="str">
        <f>IF(ISNA(VLOOKUP(B77,HOCPHI!$B$5:$WX$9797,7,0)),"",IF(VLOOKUP(B77,HOCPHI!$B$5:$WX$9797,7,0)="","",VLOOKUP(B77,HOCPHI!$B$5:$WX$9797,7,0)))</f>
        <v/>
      </c>
      <c r="T77" s="82" t="str">
        <f>IF(ISNA(VLOOKUP(B77,HOCPHI!$B$5:$WX$9797,10,0)),"",IF(VLOOKUP(B77,HOCPHI!$B$5:$WX$9797,10,0)="","",VLOOKUP(B77,HOCPHI!$B$5:$WX$9797,10,0)))</f>
        <v/>
      </c>
      <c r="U77" s="82" t="str">
        <f>IF(ISNA(VLOOKUP(B77,HOCPHI!$B$5:$WX$9797,9,0)),"",IF(VLOOKUP(B77,HOCPHI!$B$5:$WX$9797,9,0)="","",VLOOKUP(B77,HOCPHI!$B$5:$WX$9797,9,0)))</f>
        <v/>
      </c>
      <c r="V77" s="59">
        <f t="shared" si="5"/>
        <v>0</v>
      </c>
      <c r="W77" s="59" t="str">
        <f t="shared" si="6"/>
        <v>S</v>
      </c>
    </row>
    <row r="78" spans="1:23" s="59" customFormat="1" ht="17.25" customHeight="1" x14ac:dyDescent="0.3">
      <c r="A78" s="123">
        <f t="shared" si="7"/>
        <v>71</v>
      </c>
      <c r="B78" s="56"/>
      <c r="C78" s="52"/>
      <c r="D78" s="53"/>
      <c r="E78" s="53"/>
      <c r="F78" s="130"/>
      <c r="G78" s="99"/>
      <c r="H78" s="99"/>
      <c r="I78" s="99"/>
      <c r="J78" s="99"/>
      <c r="K78" s="99"/>
      <c r="L78" s="99"/>
      <c r="M78" s="99"/>
      <c r="N78" s="99"/>
      <c r="O78" s="119"/>
      <c r="P78" s="120">
        <f t="shared" si="4"/>
        <v>0</v>
      </c>
      <c r="Q78" s="58" t="str">
        <f>[2]!docle(P78)</f>
        <v>Khäng</v>
      </c>
      <c r="R78" s="57"/>
      <c r="S78" s="82" t="str">
        <f>IF(ISNA(VLOOKUP(B78,HOCPHI!$B$5:$WX$9797,7,0)),"",IF(VLOOKUP(B78,HOCPHI!$B$5:$WX$9797,7,0)="","",VLOOKUP(B78,HOCPHI!$B$5:$WX$9797,7,0)))</f>
        <v/>
      </c>
      <c r="T78" s="82" t="str">
        <f>IF(ISNA(VLOOKUP(B78,HOCPHI!$B$5:$WX$9797,10,0)),"",IF(VLOOKUP(B78,HOCPHI!$B$5:$WX$9797,10,0)="","",VLOOKUP(B78,HOCPHI!$B$5:$WX$9797,10,0)))</f>
        <v/>
      </c>
      <c r="U78" s="82" t="str">
        <f>IF(ISNA(VLOOKUP(B78,HOCPHI!$B$5:$WX$9797,9,0)),"",IF(VLOOKUP(B78,HOCPHI!$B$5:$WX$9797,9,0)="","",VLOOKUP(B78,HOCPHI!$B$5:$WX$9797,9,0)))</f>
        <v/>
      </c>
      <c r="V78" s="59">
        <f t="shared" si="5"/>
        <v>0</v>
      </c>
      <c r="W78" s="59" t="str">
        <f t="shared" si="6"/>
        <v>S</v>
      </c>
    </row>
    <row r="79" spans="1:23" s="59" customFormat="1" ht="17.25" customHeight="1" x14ac:dyDescent="0.3">
      <c r="A79" s="123">
        <f t="shared" si="7"/>
        <v>72</v>
      </c>
      <c r="B79" s="56"/>
      <c r="C79" s="52"/>
      <c r="D79" s="53"/>
      <c r="E79" s="53"/>
      <c r="F79" s="130"/>
      <c r="G79" s="99"/>
      <c r="H79" s="99"/>
      <c r="I79" s="99"/>
      <c r="J79" s="99"/>
      <c r="K79" s="99"/>
      <c r="L79" s="99"/>
      <c r="M79" s="99"/>
      <c r="N79" s="99"/>
      <c r="O79" s="119"/>
      <c r="P79" s="120">
        <f t="shared" si="4"/>
        <v>0</v>
      </c>
      <c r="Q79" s="58" t="str">
        <f>[2]!docle(P79)</f>
        <v>Khäng</v>
      </c>
      <c r="R79" s="57"/>
      <c r="S79" s="82" t="str">
        <f>IF(ISNA(VLOOKUP(B79,HOCPHI!$B$5:$WX$9797,7,0)),"",IF(VLOOKUP(B79,HOCPHI!$B$5:$WX$9797,7,0)="","",VLOOKUP(B79,HOCPHI!$B$5:$WX$9797,7,0)))</f>
        <v/>
      </c>
      <c r="T79" s="82" t="str">
        <f>IF(ISNA(VLOOKUP(B79,HOCPHI!$B$5:$WX$9797,10,0)),"",IF(VLOOKUP(B79,HOCPHI!$B$5:$WX$9797,10,0)="","",VLOOKUP(B79,HOCPHI!$B$5:$WX$9797,10,0)))</f>
        <v/>
      </c>
      <c r="U79" s="82" t="str">
        <f>IF(ISNA(VLOOKUP(B79,HOCPHI!$B$5:$WX$9797,9,0)),"",IF(VLOOKUP(B79,HOCPHI!$B$5:$WX$9797,9,0)="","",VLOOKUP(B79,HOCPHI!$B$5:$WX$9797,9,0)))</f>
        <v/>
      </c>
      <c r="V79" s="59">
        <f t="shared" si="5"/>
        <v>0</v>
      </c>
      <c r="W79" s="59" t="str">
        <f t="shared" si="6"/>
        <v>S</v>
      </c>
    </row>
    <row r="80" spans="1:23" s="59" customFormat="1" ht="17.25" customHeight="1" x14ac:dyDescent="0.3">
      <c r="A80" s="123">
        <f t="shared" si="7"/>
        <v>73</v>
      </c>
      <c r="B80" s="56"/>
      <c r="C80" s="52"/>
      <c r="D80" s="53"/>
      <c r="E80" s="53"/>
      <c r="F80" s="130"/>
      <c r="G80" s="99"/>
      <c r="H80" s="99"/>
      <c r="I80" s="99"/>
      <c r="J80" s="99"/>
      <c r="K80" s="99"/>
      <c r="L80" s="99"/>
      <c r="M80" s="99"/>
      <c r="N80" s="99"/>
      <c r="O80" s="119"/>
      <c r="P80" s="120">
        <f t="shared" si="4"/>
        <v>0</v>
      </c>
      <c r="Q80" s="58" t="str">
        <f>[2]!docle(P80)</f>
        <v>Khäng</v>
      </c>
      <c r="R80" s="57"/>
      <c r="S80" s="82" t="str">
        <f>IF(ISNA(VLOOKUP(B80,HOCPHI!$B$5:$WX$9797,7,0)),"",IF(VLOOKUP(B80,HOCPHI!$B$5:$WX$9797,7,0)="","",VLOOKUP(B80,HOCPHI!$B$5:$WX$9797,7,0)))</f>
        <v/>
      </c>
      <c r="T80" s="82" t="str">
        <f>IF(ISNA(VLOOKUP(B80,HOCPHI!$B$5:$WX$9797,10,0)),"",IF(VLOOKUP(B80,HOCPHI!$B$5:$WX$9797,10,0)="","",VLOOKUP(B80,HOCPHI!$B$5:$WX$9797,10,0)))</f>
        <v/>
      </c>
      <c r="U80" s="82" t="str">
        <f>IF(ISNA(VLOOKUP(B80,HOCPHI!$B$5:$WX$9797,9,0)),"",IF(VLOOKUP(B80,HOCPHI!$B$5:$WX$9797,9,0)="","",VLOOKUP(B80,HOCPHI!$B$5:$WX$9797,9,0)))</f>
        <v/>
      </c>
      <c r="V80" s="59">
        <f t="shared" si="5"/>
        <v>0</v>
      </c>
      <c r="W80" s="59" t="str">
        <f t="shared" si="6"/>
        <v>S</v>
      </c>
    </row>
    <row r="81" spans="1:23" s="59" customFormat="1" ht="17.25" customHeight="1" x14ac:dyDescent="0.3">
      <c r="A81" s="123">
        <f t="shared" si="7"/>
        <v>74</v>
      </c>
      <c r="B81" s="56"/>
      <c r="C81" s="52"/>
      <c r="D81" s="53"/>
      <c r="E81" s="53"/>
      <c r="F81" s="130"/>
      <c r="G81" s="99"/>
      <c r="H81" s="99"/>
      <c r="I81" s="99"/>
      <c r="J81" s="99"/>
      <c r="K81" s="99"/>
      <c r="L81" s="99"/>
      <c r="M81" s="99"/>
      <c r="N81" s="99"/>
      <c r="O81" s="119"/>
      <c r="P81" s="120">
        <f t="shared" si="4"/>
        <v>0</v>
      </c>
      <c r="Q81" s="58" t="str">
        <f>[2]!docle(P81)</f>
        <v>Khäng</v>
      </c>
      <c r="R81" s="57"/>
      <c r="S81" s="82" t="str">
        <f>IF(ISNA(VLOOKUP(B81,HOCPHI!$B$5:$WX$9797,7,0)),"",IF(VLOOKUP(B81,HOCPHI!$B$5:$WX$9797,7,0)="","",VLOOKUP(B81,HOCPHI!$B$5:$WX$9797,7,0)))</f>
        <v/>
      </c>
      <c r="T81" s="82" t="str">
        <f>IF(ISNA(VLOOKUP(B81,HOCPHI!$B$5:$WX$9797,10,0)),"",IF(VLOOKUP(B81,HOCPHI!$B$5:$WX$9797,10,0)="","",VLOOKUP(B81,HOCPHI!$B$5:$WX$9797,10,0)))</f>
        <v/>
      </c>
      <c r="U81" s="82" t="str">
        <f>IF(ISNA(VLOOKUP(B81,HOCPHI!$B$5:$WX$9797,9,0)),"",IF(VLOOKUP(B81,HOCPHI!$B$5:$WX$9797,9,0)="","",VLOOKUP(B81,HOCPHI!$B$5:$WX$9797,9,0)))</f>
        <v/>
      </c>
      <c r="V81" s="59">
        <f t="shared" si="5"/>
        <v>0</v>
      </c>
      <c r="W81" s="59" t="str">
        <f t="shared" si="6"/>
        <v>S</v>
      </c>
    </row>
    <row r="82" spans="1:23" s="59" customFormat="1" ht="17.25" customHeight="1" x14ac:dyDescent="0.3">
      <c r="A82" s="123">
        <f t="shared" si="7"/>
        <v>75</v>
      </c>
      <c r="B82" s="56"/>
      <c r="C82" s="52"/>
      <c r="D82" s="53"/>
      <c r="E82" s="53"/>
      <c r="F82" s="130"/>
      <c r="G82" s="99"/>
      <c r="H82" s="99"/>
      <c r="I82" s="99"/>
      <c r="J82" s="99"/>
      <c r="K82" s="99"/>
      <c r="L82" s="99"/>
      <c r="M82" s="99"/>
      <c r="N82" s="99"/>
      <c r="O82" s="119"/>
      <c r="P82" s="120">
        <f t="shared" si="4"/>
        <v>0</v>
      </c>
      <c r="Q82" s="58" t="str">
        <f>[2]!docle(P82)</f>
        <v>Khäng</v>
      </c>
      <c r="R82" s="57"/>
      <c r="S82" s="82" t="str">
        <f>IF(ISNA(VLOOKUP(B82,HOCPHI!$B$5:$WX$9797,7,0)),"",IF(VLOOKUP(B82,HOCPHI!$B$5:$WX$9797,7,0)="","",VLOOKUP(B82,HOCPHI!$B$5:$WX$9797,7,0)))</f>
        <v/>
      </c>
      <c r="T82" s="82" t="str">
        <f>IF(ISNA(VLOOKUP(B82,HOCPHI!$B$5:$WX$9797,10,0)),"",IF(VLOOKUP(B82,HOCPHI!$B$5:$WX$9797,10,0)="","",VLOOKUP(B82,HOCPHI!$B$5:$WX$9797,10,0)))</f>
        <v/>
      </c>
      <c r="U82" s="82" t="str">
        <f>IF(ISNA(VLOOKUP(B82,HOCPHI!$B$5:$WX$9797,9,0)),"",IF(VLOOKUP(B82,HOCPHI!$B$5:$WX$9797,9,0)="","",VLOOKUP(B82,HOCPHI!$B$5:$WX$9797,9,0)))</f>
        <v/>
      </c>
      <c r="V82" s="59">
        <f t="shared" si="5"/>
        <v>0</v>
      </c>
      <c r="W82" s="59" t="str">
        <f t="shared" si="6"/>
        <v>S</v>
      </c>
    </row>
    <row r="83" spans="1:23" s="59" customFormat="1" ht="17.25" customHeight="1" x14ac:dyDescent="0.3">
      <c r="A83" s="123">
        <f t="shared" si="7"/>
        <v>76</v>
      </c>
      <c r="B83" s="56"/>
      <c r="C83" s="52"/>
      <c r="D83" s="53"/>
      <c r="E83" s="53"/>
      <c r="F83" s="130"/>
      <c r="G83" s="99"/>
      <c r="H83" s="99"/>
      <c r="I83" s="99"/>
      <c r="J83" s="99"/>
      <c r="K83" s="99"/>
      <c r="L83" s="99"/>
      <c r="M83" s="99"/>
      <c r="N83" s="99"/>
      <c r="O83" s="119"/>
      <c r="P83" s="120">
        <f t="shared" si="4"/>
        <v>0</v>
      </c>
      <c r="Q83" s="58" t="str">
        <f>[2]!docle(P83)</f>
        <v>Khäng</v>
      </c>
      <c r="R83" s="57"/>
      <c r="S83" s="82" t="str">
        <f>IF(ISNA(VLOOKUP(B83,HOCPHI!$B$5:$WX$9797,7,0)),"",IF(VLOOKUP(B83,HOCPHI!$B$5:$WX$9797,7,0)="","",VLOOKUP(B83,HOCPHI!$B$5:$WX$9797,7,0)))</f>
        <v/>
      </c>
      <c r="T83" s="82" t="str">
        <f>IF(ISNA(VLOOKUP(B83,HOCPHI!$B$5:$WX$9797,10,0)),"",IF(VLOOKUP(B83,HOCPHI!$B$5:$WX$9797,10,0)="","",VLOOKUP(B83,HOCPHI!$B$5:$WX$9797,10,0)))</f>
        <v/>
      </c>
      <c r="U83" s="82" t="str">
        <f>IF(ISNA(VLOOKUP(B83,HOCPHI!$B$5:$WX$9797,9,0)),"",IF(VLOOKUP(B83,HOCPHI!$B$5:$WX$9797,9,0)="","",VLOOKUP(B83,HOCPHI!$B$5:$WX$9797,9,0)))</f>
        <v/>
      </c>
      <c r="V83" s="59">
        <f t="shared" si="5"/>
        <v>0</v>
      </c>
      <c r="W83" s="59" t="str">
        <f t="shared" si="6"/>
        <v>S</v>
      </c>
    </row>
    <row r="84" spans="1:23" s="59" customFormat="1" ht="17.25" customHeight="1" x14ac:dyDescent="0.3">
      <c r="A84" s="123">
        <f t="shared" si="7"/>
        <v>77</v>
      </c>
      <c r="B84" s="56"/>
      <c r="C84" s="52"/>
      <c r="D84" s="53"/>
      <c r="E84" s="53"/>
      <c r="F84" s="130"/>
      <c r="G84" s="99"/>
      <c r="H84" s="99"/>
      <c r="I84" s="99"/>
      <c r="J84" s="99"/>
      <c r="K84" s="99"/>
      <c r="L84" s="99"/>
      <c r="M84" s="99"/>
      <c r="N84" s="99"/>
      <c r="O84" s="119"/>
      <c r="P84" s="120">
        <f t="shared" si="4"/>
        <v>0</v>
      </c>
      <c r="Q84" s="58" t="str">
        <f>[2]!docle(P84)</f>
        <v>Khäng</v>
      </c>
      <c r="R84" s="57"/>
      <c r="S84" s="82" t="str">
        <f>IF(ISNA(VLOOKUP(B84,HOCPHI!$B$5:$WX$9797,7,0)),"",IF(VLOOKUP(B84,HOCPHI!$B$5:$WX$9797,7,0)="","",VLOOKUP(B84,HOCPHI!$B$5:$WX$9797,7,0)))</f>
        <v/>
      </c>
      <c r="T84" s="82" t="str">
        <f>IF(ISNA(VLOOKUP(B84,HOCPHI!$B$5:$WX$9797,10,0)),"",IF(VLOOKUP(B84,HOCPHI!$B$5:$WX$9797,10,0)="","",VLOOKUP(B84,HOCPHI!$B$5:$WX$9797,10,0)))</f>
        <v/>
      </c>
      <c r="U84" s="82" t="str">
        <f>IF(ISNA(VLOOKUP(B84,HOCPHI!$B$5:$WX$9797,9,0)),"",IF(VLOOKUP(B84,HOCPHI!$B$5:$WX$9797,9,0)="","",VLOOKUP(B84,HOCPHI!$B$5:$WX$9797,9,0)))</f>
        <v/>
      </c>
      <c r="V84" s="59">
        <f t="shared" si="5"/>
        <v>0</v>
      </c>
      <c r="W84" s="59" t="str">
        <f t="shared" si="6"/>
        <v>S</v>
      </c>
    </row>
    <row r="85" spans="1:23" s="59" customFormat="1" ht="17.25" customHeight="1" x14ac:dyDescent="0.3">
      <c r="A85" s="123">
        <f t="shared" si="7"/>
        <v>78</v>
      </c>
      <c r="B85" s="56"/>
      <c r="C85" s="52"/>
      <c r="D85" s="53"/>
      <c r="E85" s="53"/>
      <c r="F85" s="130"/>
      <c r="G85" s="99"/>
      <c r="H85" s="99"/>
      <c r="I85" s="99"/>
      <c r="J85" s="99"/>
      <c r="K85" s="99"/>
      <c r="L85" s="99"/>
      <c r="M85" s="99"/>
      <c r="N85" s="99"/>
      <c r="O85" s="119"/>
      <c r="P85" s="120">
        <f t="shared" si="4"/>
        <v>0</v>
      </c>
      <c r="Q85" s="58" t="str">
        <f>[2]!docle(P85)</f>
        <v>Khäng</v>
      </c>
      <c r="R85" s="57"/>
      <c r="S85" s="82" t="str">
        <f>IF(ISNA(VLOOKUP(B85,HOCPHI!$B$5:$WX$9797,7,0)),"",IF(VLOOKUP(B85,HOCPHI!$B$5:$WX$9797,7,0)="","",VLOOKUP(B85,HOCPHI!$B$5:$WX$9797,7,0)))</f>
        <v/>
      </c>
      <c r="T85" s="82" t="str">
        <f>IF(ISNA(VLOOKUP(B85,HOCPHI!$B$5:$WX$9797,10,0)),"",IF(VLOOKUP(B85,HOCPHI!$B$5:$WX$9797,10,0)="","",VLOOKUP(B85,HOCPHI!$B$5:$WX$9797,10,0)))</f>
        <v/>
      </c>
      <c r="U85" s="82" t="str">
        <f>IF(ISNA(VLOOKUP(B85,HOCPHI!$B$5:$WX$9797,9,0)),"",IF(VLOOKUP(B85,HOCPHI!$B$5:$WX$9797,9,0)="","",VLOOKUP(B85,HOCPHI!$B$5:$WX$9797,9,0)))</f>
        <v/>
      </c>
      <c r="V85" s="59">
        <f t="shared" si="5"/>
        <v>0</v>
      </c>
      <c r="W85" s="59" t="str">
        <f t="shared" si="6"/>
        <v>S</v>
      </c>
    </row>
    <row r="86" spans="1:23" s="59" customFormat="1" ht="17.25" customHeight="1" x14ac:dyDescent="0.3">
      <c r="A86" s="123">
        <f t="shared" si="7"/>
        <v>79</v>
      </c>
      <c r="B86" s="56"/>
      <c r="C86" s="52"/>
      <c r="D86" s="53"/>
      <c r="E86" s="53"/>
      <c r="F86" s="130"/>
      <c r="G86" s="99"/>
      <c r="H86" s="99"/>
      <c r="I86" s="99"/>
      <c r="J86" s="99"/>
      <c r="K86" s="99"/>
      <c r="L86" s="99"/>
      <c r="M86" s="99"/>
      <c r="N86" s="99"/>
      <c r="O86" s="119"/>
      <c r="P86" s="120">
        <f t="shared" si="4"/>
        <v>0</v>
      </c>
      <c r="Q86" s="58" t="str">
        <f>[2]!docle(P86)</f>
        <v>Khäng</v>
      </c>
      <c r="R86" s="57"/>
      <c r="S86" s="82" t="str">
        <f>IF(ISNA(VLOOKUP(B86,HOCPHI!$B$5:$WX$9797,7,0)),"",IF(VLOOKUP(B86,HOCPHI!$B$5:$WX$9797,7,0)="","",VLOOKUP(B86,HOCPHI!$B$5:$WX$9797,7,0)))</f>
        <v/>
      </c>
      <c r="T86" s="82" t="str">
        <f>IF(ISNA(VLOOKUP(B86,HOCPHI!$B$5:$WX$9797,10,0)),"",IF(VLOOKUP(B86,HOCPHI!$B$5:$WX$9797,10,0)="","",VLOOKUP(B86,HOCPHI!$B$5:$WX$9797,10,0)))</f>
        <v/>
      </c>
      <c r="U86" s="82" t="str">
        <f>IF(ISNA(VLOOKUP(B86,HOCPHI!$B$5:$WX$9797,9,0)),"",IF(VLOOKUP(B86,HOCPHI!$B$5:$WX$9797,9,0)="","",VLOOKUP(B86,HOCPHI!$B$5:$WX$9797,9,0)))</f>
        <v/>
      </c>
      <c r="V86" s="59">
        <f t="shared" si="5"/>
        <v>0</v>
      </c>
      <c r="W86" s="59" t="str">
        <f t="shared" si="6"/>
        <v>S</v>
      </c>
    </row>
    <row r="87" spans="1:23" s="59" customFormat="1" ht="17.25" customHeight="1" x14ac:dyDescent="0.3">
      <c r="A87" s="123">
        <f t="shared" si="7"/>
        <v>80</v>
      </c>
      <c r="B87" s="56"/>
      <c r="C87" s="52"/>
      <c r="D87" s="53"/>
      <c r="E87" s="53"/>
      <c r="F87" s="130"/>
      <c r="G87" s="99"/>
      <c r="H87" s="99"/>
      <c r="I87" s="99"/>
      <c r="J87" s="99"/>
      <c r="K87" s="99"/>
      <c r="L87" s="99"/>
      <c r="M87" s="99"/>
      <c r="N87" s="99"/>
      <c r="O87" s="119"/>
      <c r="P87" s="120">
        <f t="shared" si="4"/>
        <v>0</v>
      </c>
      <c r="Q87" s="58" t="str">
        <f>[2]!docle(P87)</f>
        <v>Khäng</v>
      </c>
      <c r="R87" s="57"/>
      <c r="S87" s="82" t="str">
        <f>IF(ISNA(VLOOKUP(B87,HOCPHI!$B$5:$WX$9797,7,0)),"",IF(VLOOKUP(B87,HOCPHI!$B$5:$WX$9797,7,0)="","",VLOOKUP(B87,HOCPHI!$B$5:$WX$9797,7,0)))</f>
        <v/>
      </c>
      <c r="T87" s="82" t="str">
        <f>IF(ISNA(VLOOKUP(B87,HOCPHI!$B$5:$WX$9797,10,0)),"",IF(VLOOKUP(B87,HOCPHI!$B$5:$WX$9797,10,0)="","",VLOOKUP(B87,HOCPHI!$B$5:$WX$9797,10,0)))</f>
        <v/>
      </c>
      <c r="U87" s="82" t="str">
        <f>IF(ISNA(VLOOKUP(B87,HOCPHI!$B$5:$WX$9797,9,0)),"",IF(VLOOKUP(B87,HOCPHI!$B$5:$WX$9797,9,0)="","",VLOOKUP(B87,HOCPHI!$B$5:$WX$9797,9,0)))</f>
        <v/>
      </c>
      <c r="V87" s="59">
        <f t="shared" si="5"/>
        <v>0</v>
      </c>
      <c r="W87" s="59" t="str">
        <f t="shared" si="6"/>
        <v>S</v>
      </c>
    </row>
    <row r="88" spans="1:23" s="59" customFormat="1" ht="17.25" customHeight="1" x14ac:dyDescent="0.3">
      <c r="A88" s="123">
        <f t="shared" si="7"/>
        <v>81</v>
      </c>
      <c r="B88" s="56"/>
      <c r="C88" s="52"/>
      <c r="D88" s="53"/>
      <c r="E88" s="53"/>
      <c r="F88" s="130"/>
      <c r="G88" s="99"/>
      <c r="H88" s="99"/>
      <c r="I88" s="99"/>
      <c r="J88" s="99"/>
      <c r="K88" s="99"/>
      <c r="L88" s="99"/>
      <c r="M88" s="99"/>
      <c r="N88" s="99"/>
      <c r="O88" s="119"/>
      <c r="P88" s="120">
        <f t="shared" si="4"/>
        <v>0</v>
      </c>
      <c r="Q88" s="58" t="str">
        <f>[2]!docle(P88)</f>
        <v>Khäng</v>
      </c>
      <c r="R88" s="57"/>
      <c r="S88" s="82" t="str">
        <f>IF(ISNA(VLOOKUP(B88,HOCPHI!$B$5:$WX$9797,7,0)),"",IF(VLOOKUP(B88,HOCPHI!$B$5:$WX$9797,7,0)="","",VLOOKUP(B88,HOCPHI!$B$5:$WX$9797,7,0)))</f>
        <v/>
      </c>
      <c r="T88" s="82" t="str">
        <f>IF(ISNA(VLOOKUP(B88,HOCPHI!$B$5:$WX$9797,10,0)),"",IF(VLOOKUP(B88,HOCPHI!$B$5:$WX$9797,10,0)="","",VLOOKUP(B88,HOCPHI!$B$5:$WX$9797,10,0)))</f>
        <v/>
      </c>
      <c r="U88" s="82" t="str">
        <f>IF(ISNA(VLOOKUP(B88,HOCPHI!$B$5:$WX$9797,9,0)),"",IF(VLOOKUP(B88,HOCPHI!$B$5:$WX$9797,9,0)="","",VLOOKUP(B88,HOCPHI!$B$5:$WX$9797,9,0)))</f>
        <v/>
      </c>
      <c r="V88" s="59">
        <f t="shared" si="5"/>
        <v>0</v>
      </c>
      <c r="W88" s="59" t="str">
        <f t="shared" si="6"/>
        <v>S</v>
      </c>
    </row>
    <row r="89" spans="1:23" s="59" customFormat="1" ht="17.25" customHeight="1" x14ac:dyDescent="0.3">
      <c r="A89" s="123">
        <f t="shared" si="7"/>
        <v>82</v>
      </c>
      <c r="B89" s="56"/>
      <c r="C89" s="52"/>
      <c r="D89" s="53"/>
      <c r="E89" s="53"/>
      <c r="F89" s="130"/>
      <c r="G89" s="99"/>
      <c r="H89" s="99"/>
      <c r="I89" s="99"/>
      <c r="J89" s="99"/>
      <c r="K89" s="99"/>
      <c r="L89" s="99"/>
      <c r="M89" s="99"/>
      <c r="N89" s="99"/>
      <c r="O89" s="119"/>
      <c r="P89" s="120">
        <f t="shared" si="4"/>
        <v>0</v>
      </c>
      <c r="Q89" s="58" t="str">
        <f>[2]!docle(P89)</f>
        <v>Khäng</v>
      </c>
      <c r="R89" s="57"/>
      <c r="S89" s="82" t="str">
        <f>IF(ISNA(VLOOKUP(B89,HOCPHI!$B$5:$WX$9797,7,0)),"",IF(VLOOKUP(B89,HOCPHI!$B$5:$WX$9797,7,0)="","",VLOOKUP(B89,HOCPHI!$B$5:$WX$9797,7,0)))</f>
        <v/>
      </c>
      <c r="T89" s="82" t="str">
        <f>IF(ISNA(VLOOKUP(B89,HOCPHI!$B$5:$WX$9797,10,0)),"",IF(VLOOKUP(B89,HOCPHI!$B$5:$WX$9797,10,0)="","",VLOOKUP(B89,HOCPHI!$B$5:$WX$9797,10,0)))</f>
        <v/>
      </c>
      <c r="U89" s="82" t="str">
        <f>IF(ISNA(VLOOKUP(B89,HOCPHI!$B$5:$WX$9797,9,0)),"",IF(VLOOKUP(B89,HOCPHI!$B$5:$WX$9797,9,0)="","",VLOOKUP(B89,HOCPHI!$B$5:$WX$9797,9,0)))</f>
        <v/>
      </c>
      <c r="V89" s="59">
        <f t="shared" si="5"/>
        <v>0</v>
      </c>
      <c r="W89" s="59" t="str">
        <f t="shared" si="6"/>
        <v>S</v>
      </c>
    </row>
    <row r="90" spans="1:23" s="59" customFormat="1" ht="17.25" customHeight="1" x14ac:dyDescent="0.3">
      <c r="A90" s="123">
        <f t="shared" si="7"/>
        <v>83</v>
      </c>
      <c r="B90" s="56"/>
      <c r="C90" s="52"/>
      <c r="D90" s="53"/>
      <c r="E90" s="53"/>
      <c r="F90" s="130"/>
      <c r="G90" s="99"/>
      <c r="H90" s="99"/>
      <c r="I90" s="99"/>
      <c r="J90" s="99"/>
      <c r="K90" s="99"/>
      <c r="L90" s="99"/>
      <c r="M90" s="99"/>
      <c r="N90" s="99"/>
      <c r="O90" s="119"/>
      <c r="P90" s="120">
        <f t="shared" si="4"/>
        <v>0</v>
      </c>
      <c r="Q90" s="58" t="str">
        <f>[2]!docle(P90)</f>
        <v>Khäng</v>
      </c>
      <c r="R90" s="57"/>
      <c r="S90" s="82" t="str">
        <f>IF(ISNA(VLOOKUP(B90,HOCPHI!$B$5:$WX$9797,7,0)),"",IF(VLOOKUP(B90,HOCPHI!$B$5:$WX$9797,7,0)="","",VLOOKUP(B90,HOCPHI!$B$5:$WX$9797,7,0)))</f>
        <v/>
      </c>
      <c r="T90" s="82" t="str">
        <f>IF(ISNA(VLOOKUP(B90,HOCPHI!$B$5:$WX$9797,10,0)),"",IF(VLOOKUP(B90,HOCPHI!$B$5:$WX$9797,10,0)="","",VLOOKUP(B90,HOCPHI!$B$5:$WX$9797,10,0)))</f>
        <v/>
      </c>
      <c r="U90" s="82" t="str">
        <f>IF(ISNA(VLOOKUP(B90,HOCPHI!$B$5:$WX$9797,9,0)),"",IF(VLOOKUP(B90,HOCPHI!$B$5:$WX$9797,9,0)="","",VLOOKUP(B90,HOCPHI!$B$5:$WX$9797,9,0)))</f>
        <v/>
      </c>
      <c r="V90" s="59">
        <f t="shared" si="5"/>
        <v>0</v>
      </c>
      <c r="W90" s="59" t="str">
        <f t="shared" si="6"/>
        <v>S</v>
      </c>
    </row>
    <row r="91" spans="1:23" s="59" customFormat="1" ht="17.25" customHeight="1" x14ac:dyDescent="0.3">
      <c r="A91" s="123">
        <f t="shared" si="7"/>
        <v>84</v>
      </c>
      <c r="B91" s="56"/>
      <c r="C91" s="52"/>
      <c r="D91" s="53"/>
      <c r="E91" s="53"/>
      <c r="F91" s="130"/>
      <c r="G91" s="99"/>
      <c r="H91" s="99"/>
      <c r="I91" s="99"/>
      <c r="J91" s="99"/>
      <c r="K91" s="99"/>
      <c r="L91" s="99"/>
      <c r="M91" s="99"/>
      <c r="N91" s="99"/>
      <c r="O91" s="119"/>
      <c r="P91" s="120">
        <f t="shared" si="4"/>
        <v>0</v>
      </c>
      <c r="Q91" s="58" t="str">
        <f>[2]!docle(P91)</f>
        <v>Khäng</v>
      </c>
      <c r="R91" s="57"/>
      <c r="S91" s="82" t="str">
        <f>IF(ISNA(VLOOKUP(B91,HOCPHI!$B$5:$WX$9797,7,0)),"",IF(VLOOKUP(B91,HOCPHI!$B$5:$WX$9797,7,0)="","",VLOOKUP(B91,HOCPHI!$B$5:$WX$9797,7,0)))</f>
        <v/>
      </c>
      <c r="T91" s="82" t="str">
        <f>IF(ISNA(VLOOKUP(B91,HOCPHI!$B$5:$WX$9797,10,0)),"",IF(VLOOKUP(B91,HOCPHI!$B$5:$WX$9797,10,0)="","",VLOOKUP(B91,HOCPHI!$B$5:$WX$9797,10,0)))</f>
        <v/>
      </c>
      <c r="U91" s="82" t="str">
        <f>IF(ISNA(VLOOKUP(B91,HOCPHI!$B$5:$WX$9797,9,0)),"",IF(VLOOKUP(B91,HOCPHI!$B$5:$WX$9797,9,0)="","",VLOOKUP(B91,HOCPHI!$B$5:$WX$9797,9,0)))</f>
        <v/>
      </c>
      <c r="V91" s="59">
        <f t="shared" si="5"/>
        <v>0</v>
      </c>
      <c r="W91" s="59" t="str">
        <f t="shared" si="6"/>
        <v>S</v>
      </c>
    </row>
    <row r="92" spans="1:23" s="59" customFormat="1" ht="17.25" customHeight="1" x14ac:dyDescent="0.3">
      <c r="A92" s="123">
        <f t="shared" si="7"/>
        <v>85</v>
      </c>
      <c r="B92" s="56"/>
      <c r="C92" s="52"/>
      <c r="D92" s="53"/>
      <c r="E92" s="53"/>
      <c r="F92" s="130"/>
      <c r="G92" s="99"/>
      <c r="H92" s="99"/>
      <c r="I92" s="99"/>
      <c r="J92" s="99"/>
      <c r="K92" s="99"/>
      <c r="L92" s="99"/>
      <c r="M92" s="99"/>
      <c r="N92" s="99"/>
      <c r="O92" s="119"/>
      <c r="P92" s="120">
        <f t="shared" si="4"/>
        <v>0</v>
      </c>
      <c r="Q92" s="58" t="str">
        <f>[2]!docle(P92)</f>
        <v>Khäng</v>
      </c>
      <c r="R92" s="57"/>
      <c r="S92" s="82" t="str">
        <f>IF(ISNA(VLOOKUP(B92,HOCPHI!$B$5:$WX$9797,7,0)),"",IF(VLOOKUP(B92,HOCPHI!$B$5:$WX$9797,7,0)="","",VLOOKUP(B92,HOCPHI!$B$5:$WX$9797,7,0)))</f>
        <v/>
      </c>
      <c r="T92" s="82" t="str">
        <f>IF(ISNA(VLOOKUP(B92,HOCPHI!$B$5:$WX$9797,10,0)),"",IF(VLOOKUP(B92,HOCPHI!$B$5:$WX$9797,10,0)="","",VLOOKUP(B92,HOCPHI!$B$5:$WX$9797,10,0)))</f>
        <v/>
      </c>
      <c r="U92" s="82" t="str">
        <f>IF(ISNA(VLOOKUP(B92,HOCPHI!$B$5:$WX$9797,9,0)),"",IF(VLOOKUP(B92,HOCPHI!$B$5:$WX$9797,9,0)="","",VLOOKUP(B92,HOCPHI!$B$5:$WX$9797,9,0)))</f>
        <v/>
      </c>
      <c r="V92" s="59">
        <f t="shared" si="5"/>
        <v>0</v>
      </c>
      <c r="W92" s="59" t="str">
        <f t="shared" si="6"/>
        <v>S</v>
      </c>
    </row>
    <row r="93" spans="1:23" s="59" customFormat="1" ht="17.25" customHeight="1" x14ac:dyDescent="0.3">
      <c r="A93" s="123">
        <f t="shared" si="7"/>
        <v>86</v>
      </c>
      <c r="B93" s="56"/>
      <c r="C93" s="52"/>
      <c r="D93" s="53"/>
      <c r="E93" s="53"/>
      <c r="F93" s="130"/>
      <c r="G93" s="99"/>
      <c r="H93" s="99"/>
      <c r="I93" s="99"/>
      <c r="J93" s="99"/>
      <c r="K93" s="99"/>
      <c r="L93" s="99"/>
      <c r="M93" s="99"/>
      <c r="N93" s="99"/>
      <c r="O93" s="119"/>
      <c r="P93" s="120">
        <f t="shared" si="4"/>
        <v>0</v>
      </c>
      <c r="Q93" s="58" t="str">
        <f>[2]!docle(P93)</f>
        <v>Khäng</v>
      </c>
      <c r="R93" s="57"/>
      <c r="S93" s="82" t="str">
        <f>IF(ISNA(VLOOKUP(B93,HOCPHI!$B$5:$WX$9797,7,0)),"",IF(VLOOKUP(B93,HOCPHI!$B$5:$WX$9797,7,0)="","",VLOOKUP(B93,HOCPHI!$B$5:$WX$9797,7,0)))</f>
        <v/>
      </c>
      <c r="T93" s="82" t="str">
        <f>IF(ISNA(VLOOKUP(B93,HOCPHI!$B$5:$WX$9797,10,0)),"",IF(VLOOKUP(B93,HOCPHI!$B$5:$WX$9797,10,0)="","",VLOOKUP(B93,HOCPHI!$B$5:$WX$9797,10,0)))</f>
        <v/>
      </c>
      <c r="U93" s="82" t="str">
        <f>IF(ISNA(VLOOKUP(B93,HOCPHI!$B$5:$WX$9797,9,0)),"",IF(VLOOKUP(B93,HOCPHI!$B$5:$WX$9797,9,0)="","",VLOOKUP(B93,HOCPHI!$B$5:$WX$9797,9,0)))</f>
        <v/>
      </c>
      <c r="V93" s="59">
        <f t="shared" si="5"/>
        <v>0</v>
      </c>
      <c r="W93" s="59" t="str">
        <f t="shared" si="6"/>
        <v>S</v>
      </c>
    </row>
    <row r="94" spans="1:23" s="59" customFormat="1" ht="17.25" customHeight="1" x14ac:dyDescent="0.3">
      <c r="A94" s="123">
        <f t="shared" si="7"/>
        <v>87</v>
      </c>
      <c r="B94" s="56"/>
      <c r="C94" s="52"/>
      <c r="D94" s="53"/>
      <c r="E94" s="53"/>
      <c r="F94" s="130"/>
      <c r="G94" s="99"/>
      <c r="H94" s="99"/>
      <c r="I94" s="99"/>
      <c r="J94" s="99"/>
      <c r="K94" s="99"/>
      <c r="L94" s="99"/>
      <c r="M94" s="99"/>
      <c r="N94" s="99"/>
      <c r="O94" s="119"/>
      <c r="P94" s="120">
        <f t="shared" si="4"/>
        <v>0</v>
      </c>
      <c r="Q94" s="58" t="str">
        <f>[2]!docle(P94)</f>
        <v>Khäng</v>
      </c>
      <c r="R94" s="57"/>
      <c r="S94" s="82" t="str">
        <f>IF(ISNA(VLOOKUP(B94,HOCPHI!$B$5:$WX$9797,7,0)),"",IF(VLOOKUP(B94,HOCPHI!$B$5:$WX$9797,7,0)="","",VLOOKUP(B94,HOCPHI!$B$5:$WX$9797,7,0)))</f>
        <v/>
      </c>
      <c r="T94" s="82" t="str">
        <f>IF(ISNA(VLOOKUP(B94,HOCPHI!$B$5:$WX$9797,10,0)),"",IF(VLOOKUP(B94,HOCPHI!$B$5:$WX$9797,10,0)="","",VLOOKUP(B94,HOCPHI!$B$5:$WX$9797,10,0)))</f>
        <v/>
      </c>
      <c r="U94" s="82" t="str">
        <f>IF(ISNA(VLOOKUP(B94,HOCPHI!$B$5:$WX$9797,9,0)),"",IF(VLOOKUP(B94,HOCPHI!$B$5:$WX$9797,9,0)="","",VLOOKUP(B94,HOCPHI!$B$5:$WX$9797,9,0)))</f>
        <v/>
      </c>
      <c r="V94" s="59">
        <f t="shared" si="5"/>
        <v>0</v>
      </c>
      <c r="W94" s="59" t="str">
        <f t="shared" si="6"/>
        <v>S</v>
      </c>
    </row>
    <row r="95" spans="1:23" s="59" customFormat="1" ht="17.25" customHeight="1" x14ac:dyDescent="0.3">
      <c r="A95" s="123">
        <f t="shared" si="7"/>
        <v>88</v>
      </c>
      <c r="B95" s="56"/>
      <c r="C95" s="52"/>
      <c r="D95" s="53"/>
      <c r="E95" s="53"/>
      <c r="F95" s="130"/>
      <c r="G95" s="99"/>
      <c r="H95" s="99"/>
      <c r="I95" s="99"/>
      <c r="J95" s="99"/>
      <c r="K95" s="99"/>
      <c r="L95" s="99"/>
      <c r="M95" s="99"/>
      <c r="N95" s="99"/>
      <c r="O95" s="119"/>
      <c r="P95" s="120">
        <f t="shared" si="4"/>
        <v>0</v>
      </c>
      <c r="Q95" s="58" t="str">
        <f>[2]!docle(P95)</f>
        <v>Khäng</v>
      </c>
      <c r="R95" s="57"/>
      <c r="S95" s="82" t="str">
        <f>IF(ISNA(VLOOKUP(B95,HOCPHI!$B$5:$WX$9797,7,0)),"",IF(VLOOKUP(B95,HOCPHI!$B$5:$WX$9797,7,0)="","",VLOOKUP(B95,HOCPHI!$B$5:$WX$9797,7,0)))</f>
        <v/>
      </c>
      <c r="T95" s="82" t="str">
        <f>IF(ISNA(VLOOKUP(B95,HOCPHI!$B$5:$WX$9797,10,0)),"",IF(VLOOKUP(B95,HOCPHI!$B$5:$WX$9797,10,0)="","",VLOOKUP(B95,HOCPHI!$B$5:$WX$9797,10,0)))</f>
        <v/>
      </c>
      <c r="U95" s="82" t="str">
        <f>IF(ISNA(VLOOKUP(B95,HOCPHI!$B$5:$WX$9797,9,0)),"",IF(VLOOKUP(B95,HOCPHI!$B$5:$WX$9797,9,0)="","",VLOOKUP(B95,HOCPHI!$B$5:$WX$9797,9,0)))</f>
        <v/>
      </c>
      <c r="V95" s="59">
        <f t="shared" si="5"/>
        <v>0</v>
      </c>
      <c r="W95" s="59" t="str">
        <f t="shared" si="6"/>
        <v>S</v>
      </c>
    </row>
    <row r="96" spans="1:23" s="59" customFormat="1" ht="17.25" customHeight="1" x14ac:dyDescent="0.3">
      <c r="A96" s="123">
        <f t="shared" si="7"/>
        <v>89</v>
      </c>
      <c r="B96" s="56"/>
      <c r="C96" s="52"/>
      <c r="D96" s="53"/>
      <c r="E96" s="53"/>
      <c r="F96" s="130"/>
      <c r="G96" s="99"/>
      <c r="H96" s="99"/>
      <c r="I96" s="99"/>
      <c r="J96" s="99"/>
      <c r="K96" s="99"/>
      <c r="L96" s="99"/>
      <c r="M96" s="99"/>
      <c r="N96" s="99"/>
      <c r="O96" s="119"/>
      <c r="P96" s="120">
        <f t="shared" si="4"/>
        <v>0</v>
      </c>
      <c r="Q96" s="58" t="str">
        <f>[2]!docle(P96)</f>
        <v>Khäng</v>
      </c>
      <c r="R96" s="57"/>
      <c r="S96" s="82" t="str">
        <f>IF(ISNA(VLOOKUP(B96,HOCPHI!$B$5:$WX$9797,7,0)),"",IF(VLOOKUP(B96,HOCPHI!$B$5:$WX$9797,7,0)="","",VLOOKUP(B96,HOCPHI!$B$5:$WX$9797,7,0)))</f>
        <v/>
      </c>
      <c r="T96" s="82" t="str">
        <f>IF(ISNA(VLOOKUP(B96,HOCPHI!$B$5:$WX$9797,10,0)),"",IF(VLOOKUP(B96,HOCPHI!$B$5:$WX$9797,10,0)="","",VLOOKUP(B96,HOCPHI!$B$5:$WX$9797,10,0)))</f>
        <v/>
      </c>
      <c r="U96" s="82" t="str">
        <f>IF(ISNA(VLOOKUP(B96,HOCPHI!$B$5:$WX$9797,9,0)),"",IF(VLOOKUP(B96,HOCPHI!$B$5:$WX$9797,9,0)="","",VLOOKUP(B96,HOCPHI!$B$5:$WX$9797,9,0)))</f>
        <v/>
      </c>
      <c r="V96" s="59">
        <f t="shared" si="5"/>
        <v>0</v>
      </c>
      <c r="W96" s="59" t="str">
        <f t="shared" si="6"/>
        <v>S</v>
      </c>
    </row>
    <row r="97" spans="1:23" s="59" customFormat="1" ht="17.25" customHeight="1" x14ac:dyDescent="0.3">
      <c r="A97" s="123">
        <f t="shared" si="7"/>
        <v>90</v>
      </c>
      <c r="B97" s="56"/>
      <c r="C97" s="52"/>
      <c r="D97" s="53"/>
      <c r="E97" s="53"/>
      <c r="F97" s="130"/>
      <c r="G97" s="99"/>
      <c r="H97" s="99"/>
      <c r="I97" s="99"/>
      <c r="J97" s="99"/>
      <c r="K97" s="99"/>
      <c r="L97" s="99"/>
      <c r="M97" s="99"/>
      <c r="N97" s="99"/>
      <c r="O97" s="119"/>
      <c r="P97" s="120">
        <f t="shared" si="4"/>
        <v>0</v>
      </c>
      <c r="Q97" s="58" t="str">
        <f>[2]!docle(P97)</f>
        <v>Khäng</v>
      </c>
      <c r="R97" s="57"/>
      <c r="S97" s="82" t="str">
        <f>IF(ISNA(VLOOKUP(B97,HOCPHI!$B$5:$WX$9797,7,0)),"",IF(VLOOKUP(B97,HOCPHI!$B$5:$WX$9797,7,0)="","",VLOOKUP(B97,HOCPHI!$B$5:$WX$9797,7,0)))</f>
        <v/>
      </c>
      <c r="T97" s="82" t="str">
        <f>IF(ISNA(VLOOKUP(B97,HOCPHI!$B$5:$WX$9797,10,0)),"",IF(VLOOKUP(B97,HOCPHI!$B$5:$WX$9797,10,0)="","",VLOOKUP(B97,HOCPHI!$B$5:$WX$9797,10,0)))</f>
        <v/>
      </c>
      <c r="U97" s="82" t="str">
        <f>IF(ISNA(VLOOKUP(B97,HOCPHI!$B$5:$WX$9797,9,0)),"",IF(VLOOKUP(B97,HOCPHI!$B$5:$WX$9797,9,0)="","",VLOOKUP(B97,HOCPHI!$B$5:$WX$9797,9,0)))</f>
        <v/>
      </c>
      <c r="V97" s="59">
        <f t="shared" si="5"/>
        <v>0</v>
      </c>
      <c r="W97" s="59" t="str">
        <f t="shared" si="6"/>
        <v>S</v>
      </c>
    </row>
    <row r="98" spans="1:23" s="59" customFormat="1" ht="17.25" customHeight="1" x14ac:dyDescent="0.3">
      <c r="A98" s="123">
        <f t="shared" si="7"/>
        <v>91</v>
      </c>
      <c r="B98" s="56"/>
      <c r="C98" s="52"/>
      <c r="D98" s="53"/>
      <c r="E98" s="53"/>
      <c r="F98" s="130"/>
      <c r="G98" s="99"/>
      <c r="H98" s="99"/>
      <c r="I98" s="99"/>
      <c r="J98" s="99"/>
      <c r="K98" s="99"/>
      <c r="L98" s="99"/>
      <c r="M98" s="99"/>
      <c r="N98" s="99"/>
      <c r="O98" s="119"/>
      <c r="P98" s="120">
        <f t="shared" si="4"/>
        <v>0</v>
      </c>
      <c r="Q98" s="58" t="str">
        <f>[2]!docle(P98)</f>
        <v>Khäng</v>
      </c>
      <c r="R98" s="57"/>
      <c r="S98" s="82" t="str">
        <f>IF(ISNA(VLOOKUP(B98,HOCPHI!$B$5:$WX$9797,7,0)),"",IF(VLOOKUP(B98,HOCPHI!$B$5:$WX$9797,7,0)="","",VLOOKUP(B98,HOCPHI!$B$5:$WX$9797,7,0)))</f>
        <v/>
      </c>
      <c r="T98" s="82" t="str">
        <f>IF(ISNA(VLOOKUP(B98,HOCPHI!$B$5:$WX$9797,10,0)),"",IF(VLOOKUP(B98,HOCPHI!$B$5:$WX$9797,10,0)="","",VLOOKUP(B98,HOCPHI!$B$5:$WX$9797,10,0)))</f>
        <v/>
      </c>
      <c r="U98" s="82" t="str">
        <f>IF(ISNA(VLOOKUP(B98,HOCPHI!$B$5:$WX$9797,9,0)),"",IF(VLOOKUP(B98,HOCPHI!$B$5:$WX$9797,9,0)="","",VLOOKUP(B98,HOCPHI!$B$5:$WX$9797,9,0)))</f>
        <v/>
      </c>
      <c r="V98" s="59">
        <f t="shared" si="5"/>
        <v>0</v>
      </c>
      <c r="W98" s="59" t="str">
        <f t="shared" si="6"/>
        <v>S</v>
      </c>
    </row>
    <row r="99" spans="1:23" s="59" customFormat="1" ht="17.25" customHeight="1" x14ac:dyDescent="0.3">
      <c r="A99" s="123">
        <f t="shared" si="7"/>
        <v>92</v>
      </c>
      <c r="B99" s="56"/>
      <c r="C99" s="52"/>
      <c r="D99" s="53"/>
      <c r="E99" s="53"/>
      <c r="F99" s="130"/>
      <c r="G99" s="99"/>
      <c r="H99" s="99"/>
      <c r="I99" s="99"/>
      <c r="J99" s="99"/>
      <c r="K99" s="99"/>
      <c r="L99" s="99"/>
      <c r="M99" s="99"/>
      <c r="N99" s="99"/>
      <c r="O99" s="119"/>
      <c r="P99" s="120">
        <f t="shared" si="4"/>
        <v>0</v>
      </c>
      <c r="Q99" s="58" t="str">
        <f>[2]!docle(P99)</f>
        <v>Khäng</v>
      </c>
      <c r="R99" s="57"/>
      <c r="S99" s="82" t="str">
        <f>IF(ISNA(VLOOKUP(B99,HOCPHI!$B$5:$WX$9797,7,0)),"",IF(VLOOKUP(B99,HOCPHI!$B$5:$WX$9797,7,0)="","",VLOOKUP(B99,HOCPHI!$B$5:$WX$9797,7,0)))</f>
        <v/>
      </c>
      <c r="T99" s="82" t="str">
        <f>IF(ISNA(VLOOKUP(B99,HOCPHI!$B$5:$WX$9797,10,0)),"",IF(VLOOKUP(B99,HOCPHI!$B$5:$WX$9797,10,0)="","",VLOOKUP(B99,HOCPHI!$B$5:$WX$9797,10,0)))</f>
        <v/>
      </c>
      <c r="U99" s="82" t="str">
        <f>IF(ISNA(VLOOKUP(B99,HOCPHI!$B$5:$WX$9797,9,0)),"",IF(VLOOKUP(B99,HOCPHI!$B$5:$WX$9797,9,0)="","",VLOOKUP(B99,HOCPHI!$B$5:$WX$9797,9,0)))</f>
        <v/>
      </c>
      <c r="V99" s="59">
        <f t="shared" si="5"/>
        <v>0</v>
      </c>
      <c r="W99" s="59" t="str">
        <f t="shared" si="6"/>
        <v>S</v>
      </c>
    </row>
    <row r="100" spans="1:23" s="59" customFormat="1" ht="17.25" customHeight="1" x14ac:dyDescent="0.3">
      <c r="A100" s="123">
        <f t="shared" si="7"/>
        <v>93</v>
      </c>
      <c r="B100" s="56"/>
      <c r="C100" s="52"/>
      <c r="D100" s="53"/>
      <c r="E100" s="53"/>
      <c r="F100" s="130"/>
      <c r="G100" s="99"/>
      <c r="H100" s="99"/>
      <c r="I100" s="99"/>
      <c r="J100" s="99"/>
      <c r="K100" s="99"/>
      <c r="L100" s="99"/>
      <c r="M100" s="99"/>
      <c r="N100" s="99"/>
      <c r="O100" s="119"/>
      <c r="P100" s="120">
        <f t="shared" si="4"/>
        <v>0</v>
      </c>
      <c r="Q100" s="58" t="str">
        <f>[2]!docle(P100)</f>
        <v>Khäng</v>
      </c>
      <c r="R100" s="57"/>
      <c r="S100" s="82" t="str">
        <f>IF(ISNA(VLOOKUP(B100,HOCPHI!$B$5:$WX$9797,7,0)),"",IF(VLOOKUP(B100,HOCPHI!$B$5:$WX$9797,7,0)="","",VLOOKUP(B100,HOCPHI!$B$5:$WX$9797,7,0)))</f>
        <v/>
      </c>
      <c r="T100" s="82" t="str">
        <f>IF(ISNA(VLOOKUP(B100,HOCPHI!$B$5:$WX$9797,10,0)),"",IF(VLOOKUP(B100,HOCPHI!$B$5:$WX$9797,10,0)="","",VLOOKUP(B100,HOCPHI!$B$5:$WX$9797,10,0)))</f>
        <v/>
      </c>
      <c r="U100" s="82" t="str">
        <f>IF(ISNA(VLOOKUP(B100,HOCPHI!$B$5:$WX$9797,9,0)),"",IF(VLOOKUP(B100,HOCPHI!$B$5:$WX$9797,9,0)="","",VLOOKUP(B100,HOCPHI!$B$5:$WX$9797,9,0)))</f>
        <v/>
      </c>
      <c r="V100" s="59">
        <f t="shared" si="5"/>
        <v>0</v>
      </c>
      <c r="W100" s="59" t="str">
        <f t="shared" si="6"/>
        <v>S</v>
      </c>
    </row>
    <row r="101" spans="1:23" s="59" customFormat="1" ht="17.25" customHeight="1" x14ac:dyDescent="0.3">
      <c r="A101" s="123">
        <f t="shared" si="7"/>
        <v>94</v>
      </c>
      <c r="B101" s="56"/>
      <c r="C101" s="52"/>
      <c r="D101" s="53"/>
      <c r="E101" s="53"/>
      <c r="F101" s="130"/>
      <c r="G101" s="99"/>
      <c r="H101" s="99"/>
      <c r="I101" s="99"/>
      <c r="J101" s="99"/>
      <c r="K101" s="99"/>
      <c r="L101" s="99"/>
      <c r="M101" s="99"/>
      <c r="N101" s="99"/>
      <c r="O101" s="119"/>
      <c r="P101" s="120">
        <f t="shared" si="4"/>
        <v>0</v>
      </c>
      <c r="Q101" s="58" t="str">
        <f>[2]!docle(P101)</f>
        <v>Khäng</v>
      </c>
      <c r="R101" s="57"/>
      <c r="S101" s="82" t="str">
        <f>IF(ISNA(VLOOKUP(B101,HOCPHI!$B$5:$WX$9797,7,0)),"",IF(VLOOKUP(B101,HOCPHI!$B$5:$WX$9797,7,0)="","",VLOOKUP(B101,HOCPHI!$B$5:$WX$9797,7,0)))</f>
        <v/>
      </c>
      <c r="T101" s="82" t="str">
        <f>IF(ISNA(VLOOKUP(B101,HOCPHI!$B$5:$WX$9797,10,0)),"",IF(VLOOKUP(B101,HOCPHI!$B$5:$WX$9797,10,0)="","",VLOOKUP(B101,HOCPHI!$B$5:$WX$9797,10,0)))</f>
        <v/>
      </c>
      <c r="U101" s="82" t="str">
        <f>IF(ISNA(VLOOKUP(B101,HOCPHI!$B$5:$WX$9797,9,0)),"",IF(VLOOKUP(B101,HOCPHI!$B$5:$WX$9797,9,0)="","",VLOOKUP(B101,HOCPHI!$B$5:$WX$9797,9,0)))</f>
        <v/>
      </c>
      <c r="V101" s="59">
        <f t="shared" si="5"/>
        <v>0</v>
      </c>
      <c r="W101" s="59" t="str">
        <f t="shared" si="6"/>
        <v>S</v>
      </c>
    </row>
    <row r="102" spans="1:23" s="59" customFormat="1" ht="17.25" customHeight="1" x14ac:dyDescent="0.3">
      <c r="A102" s="123">
        <f t="shared" si="7"/>
        <v>95</v>
      </c>
      <c r="B102" s="56"/>
      <c r="C102" s="52"/>
      <c r="D102" s="53"/>
      <c r="E102" s="53"/>
      <c r="F102" s="130"/>
      <c r="G102" s="99"/>
      <c r="H102" s="99"/>
      <c r="I102" s="99"/>
      <c r="J102" s="99"/>
      <c r="K102" s="99"/>
      <c r="L102" s="99"/>
      <c r="M102" s="99"/>
      <c r="N102" s="99"/>
      <c r="O102" s="119"/>
      <c r="P102" s="120">
        <f t="shared" si="4"/>
        <v>0</v>
      </c>
      <c r="Q102" s="58" t="str">
        <f>[2]!docle(P102)</f>
        <v>Khäng</v>
      </c>
      <c r="R102" s="57"/>
      <c r="S102" s="82" t="str">
        <f>IF(ISNA(VLOOKUP(B102,HOCPHI!$B$5:$WX$9797,7,0)),"",IF(VLOOKUP(B102,HOCPHI!$B$5:$WX$9797,7,0)="","",VLOOKUP(B102,HOCPHI!$B$5:$WX$9797,7,0)))</f>
        <v/>
      </c>
      <c r="T102" s="82" t="str">
        <f>IF(ISNA(VLOOKUP(B102,HOCPHI!$B$5:$WX$9797,10,0)),"",IF(VLOOKUP(B102,HOCPHI!$B$5:$WX$9797,10,0)="","",VLOOKUP(B102,HOCPHI!$B$5:$WX$9797,10,0)))</f>
        <v/>
      </c>
      <c r="U102" s="82" t="str">
        <f>IF(ISNA(VLOOKUP(B102,HOCPHI!$B$5:$WX$9797,9,0)),"",IF(VLOOKUP(B102,HOCPHI!$B$5:$WX$9797,9,0)="","",VLOOKUP(B102,HOCPHI!$B$5:$WX$9797,9,0)))</f>
        <v/>
      </c>
      <c r="V102" s="59">
        <f t="shared" si="5"/>
        <v>0</v>
      </c>
      <c r="W102" s="59" t="str">
        <f t="shared" si="6"/>
        <v>S</v>
      </c>
    </row>
    <row r="103" spans="1:23" s="59" customFormat="1" ht="17.25" customHeight="1" x14ac:dyDescent="0.3">
      <c r="A103" s="123">
        <f t="shared" si="7"/>
        <v>96</v>
      </c>
      <c r="B103" s="56"/>
      <c r="C103" s="52"/>
      <c r="D103" s="53"/>
      <c r="E103" s="53"/>
      <c r="F103" s="130"/>
      <c r="G103" s="99"/>
      <c r="H103" s="99"/>
      <c r="I103" s="99"/>
      <c r="J103" s="99"/>
      <c r="K103" s="99"/>
      <c r="L103" s="99"/>
      <c r="M103" s="99"/>
      <c r="N103" s="99"/>
      <c r="O103" s="119"/>
      <c r="P103" s="120">
        <f t="shared" si="4"/>
        <v>0</v>
      </c>
      <c r="Q103" s="58" t="str">
        <f>[2]!docle(P103)</f>
        <v>Khäng</v>
      </c>
      <c r="R103" s="57"/>
      <c r="S103" s="82" t="str">
        <f>IF(ISNA(VLOOKUP(B103,HOCPHI!$B$5:$WX$9797,7,0)),"",IF(VLOOKUP(B103,HOCPHI!$B$5:$WX$9797,7,0)="","",VLOOKUP(B103,HOCPHI!$B$5:$WX$9797,7,0)))</f>
        <v/>
      </c>
      <c r="T103" s="82" t="str">
        <f>IF(ISNA(VLOOKUP(B103,HOCPHI!$B$5:$WX$9797,10,0)),"",IF(VLOOKUP(B103,HOCPHI!$B$5:$WX$9797,10,0)="","",VLOOKUP(B103,HOCPHI!$B$5:$WX$9797,10,0)))</f>
        <v/>
      </c>
      <c r="U103" s="82" t="str">
        <f>IF(ISNA(VLOOKUP(B103,HOCPHI!$B$5:$WX$9797,9,0)),"",IF(VLOOKUP(B103,HOCPHI!$B$5:$WX$9797,9,0)="","",VLOOKUP(B103,HOCPHI!$B$5:$WX$9797,9,0)))</f>
        <v/>
      </c>
      <c r="V103" s="59">
        <f t="shared" si="5"/>
        <v>0</v>
      </c>
      <c r="W103" s="59" t="str">
        <f t="shared" si="6"/>
        <v>S</v>
      </c>
    </row>
    <row r="104" spans="1:23" s="59" customFormat="1" ht="17.25" customHeight="1" x14ac:dyDescent="0.3">
      <c r="A104" s="123">
        <f t="shared" si="7"/>
        <v>97</v>
      </c>
      <c r="B104" s="56"/>
      <c r="C104" s="52"/>
      <c r="D104" s="53"/>
      <c r="E104" s="53"/>
      <c r="F104" s="130"/>
      <c r="G104" s="99"/>
      <c r="H104" s="99"/>
      <c r="I104" s="99"/>
      <c r="J104" s="99"/>
      <c r="K104" s="99"/>
      <c r="L104" s="99"/>
      <c r="M104" s="99"/>
      <c r="N104" s="99"/>
      <c r="O104" s="119"/>
      <c r="P104" s="120">
        <f t="shared" si="4"/>
        <v>0</v>
      </c>
      <c r="Q104" s="58" t="str">
        <f>[2]!docle(P104)</f>
        <v>Khäng</v>
      </c>
      <c r="R104" s="57"/>
      <c r="S104" s="82" t="str">
        <f>IF(ISNA(VLOOKUP(B104,HOCPHI!$B$5:$WX$9797,7,0)),"",IF(VLOOKUP(B104,HOCPHI!$B$5:$WX$9797,7,0)="","",VLOOKUP(B104,HOCPHI!$B$5:$WX$9797,7,0)))</f>
        <v/>
      </c>
      <c r="T104" s="82" t="str">
        <f>IF(ISNA(VLOOKUP(B104,HOCPHI!$B$5:$WX$9797,10,0)),"",IF(VLOOKUP(B104,HOCPHI!$B$5:$WX$9797,10,0)="","",VLOOKUP(B104,HOCPHI!$B$5:$WX$9797,10,0)))</f>
        <v/>
      </c>
      <c r="U104" s="82" t="str">
        <f>IF(ISNA(VLOOKUP(B104,HOCPHI!$B$5:$WX$9797,9,0)),"",IF(VLOOKUP(B104,HOCPHI!$B$5:$WX$9797,9,0)="","",VLOOKUP(B104,HOCPHI!$B$5:$WX$9797,9,0)))</f>
        <v/>
      </c>
      <c r="V104" s="59">
        <f t="shared" si="5"/>
        <v>0</v>
      </c>
      <c r="W104" s="59" t="str">
        <f t="shared" si="6"/>
        <v>S</v>
      </c>
    </row>
    <row r="105" spans="1:23" s="59" customFormat="1" ht="17.25" customHeight="1" x14ac:dyDescent="0.3">
      <c r="A105" s="123">
        <f t="shared" si="7"/>
        <v>98</v>
      </c>
      <c r="B105" s="56"/>
      <c r="C105" s="52"/>
      <c r="D105" s="53"/>
      <c r="E105" s="53"/>
      <c r="F105" s="130"/>
      <c r="G105" s="99"/>
      <c r="H105" s="99"/>
      <c r="I105" s="99"/>
      <c r="J105" s="99"/>
      <c r="K105" s="99"/>
      <c r="L105" s="99"/>
      <c r="M105" s="99"/>
      <c r="N105" s="99"/>
      <c r="O105" s="119"/>
      <c r="P105" s="120">
        <f t="shared" si="4"/>
        <v>0</v>
      </c>
      <c r="Q105" s="58" t="str">
        <f>[2]!docle(P105)</f>
        <v>Khäng</v>
      </c>
      <c r="R105" s="57"/>
      <c r="S105" s="82" t="str">
        <f>IF(ISNA(VLOOKUP(B105,HOCPHI!$B$5:$WX$9797,7,0)),"",IF(VLOOKUP(B105,HOCPHI!$B$5:$WX$9797,7,0)="","",VLOOKUP(B105,HOCPHI!$B$5:$WX$9797,7,0)))</f>
        <v/>
      </c>
      <c r="T105" s="82" t="str">
        <f>IF(ISNA(VLOOKUP(B105,HOCPHI!$B$5:$WX$9797,10,0)),"",IF(VLOOKUP(B105,HOCPHI!$B$5:$WX$9797,10,0)="","",VLOOKUP(B105,HOCPHI!$B$5:$WX$9797,10,0)))</f>
        <v/>
      </c>
      <c r="U105" s="82" t="str">
        <f>IF(ISNA(VLOOKUP(B105,HOCPHI!$B$5:$WX$9797,9,0)),"",IF(VLOOKUP(B105,HOCPHI!$B$5:$WX$9797,9,0)="","",VLOOKUP(B105,HOCPHI!$B$5:$WX$9797,9,0)))</f>
        <v/>
      </c>
      <c r="V105" s="59">
        <f t="shared" si="5"/>
        <v>0</v>
      </c>
      <c r="W105" s="59" t="str">
        <f t="shared" si="6"/>
        <v>S</v>
      </c>
    </row>
    <row r="106" spans="1:23" s="59" customFormat="1" ht="17.25" customHeight="1" x14ac:dyDescent="0.3">
      <c r="A106" s="123">
        <f t="shared" si="7"/>
        <v>99</v>
      </c>
      <c r="B106" s="56"/>
      <c r="C106" s="52"/>
      <c r="D106" s="53"/>
      <c r="E106" s="53"/>
      <c r="F106" s="130"/>
      <c r="G106" s="99"/>
      <c r="H106" s="99"/>
      <c r="I106" s="99"/>
      <c r="J106" s="99"/>
      <c r="K106" s="99"/>
      <c r="L106" s="99"/>
      <c r="M106" s="99"/>
      <c r="N106" s="99"/>
      <c r="O106" s="119"/>
      <c r="P106" s="120">
        <f t="shared" si="4"/>
        <v>0</v>
      </c>
      <c r="Q106" s="58" t="str">
        <f>[2]!docle(P106)</f>
        <v>Khäng</v>
      </c>
      <c r="R106" s="57"/>
      <c r="S106" s="82" t="str">
        <f>IF(ISNA(VLOOKUP(B106,HOCPHI!$B$5:$WX$9797,7,0)),"",IF(VLOOKUP(B106,HOCPHI!$B$5:$WX$9797,7,0)="","",VLOOKUP(B106,HOCPHI!$B$5:$WX$9797,7,0)))</f>
        <v/>
      </c>
      <c r="T106" s="82" t="str">
        <f>IF(ISNA(VLOOKUP(B106,HOCPHI!$B$5:$WX$9797,10,0)),"",IF(VLOOKUP(B106,HOCPHI!$B$5:$WX$9797,10,0)="","",VLOOKUP(B106,HOCPHI!$B$5:$WX$9797,10,0)))</f>
        <v/>
      </c>
      <c r="U106" s="82" t="str">
        <f>IF(ISNA(VLOOKUP(B106,HOCPHI!$B$5:$WX$9797,9,0)),"",IF(VLOOKUP(B106,HOCPHI!$B$5:$WX$9797,9,0)="","",VLOOKUP(B106,HOCPHI!$B$5:$WX$9797,9,0)))</f>
        <v/>
      </c>
      <c r="V106" s="59">
        <f t="shared" si="5"/>
        <v>0</v>
      </c>
      <c r="W106" s="59" t="str">
        <f t="shared" si="6"/>
        <v>S</v>
      </c>
    </row>
    <row r="107" spans="1:23" s="59" customFormat="1" ht="17.25" customHeight="1" x14ac:dyDescent="0.3">
      <c r="A107" s="123">
        <f t="shared" si="7"/>
        <v>100</v>
      </c>
      <c r="B107" s="56"/>
      <c r="C107" s="52"/>
      <c r="D107" s="53"/>
      <c r="E107" s="53"/>
      <c r="F107" s="130"/>
      <c r="G107" s="99"/>
      <c r="H107" s="99"/>
      <c r="I107" s="99"/>
      <c r="J107" s="99"/>
      <c r="K107" s="99"/>
      <c r="L107" s="99"/>
      <c r="M107" s="99"/>
      <c r="N107" s="99"/>
      <c r="O107" s="119"/>
      <c r="P107" s="120">
        <f t="shared" si="4"/>
        <v>0</v>
      </c>
      <c r="Q107" s="58" t="str">
        <f>[2]!docle(P107)</f>
        <v>Khäng</v>
      </c>
      <c r="R107" s="57"/>
      <c r="S107" s="82" t="str">
        <f>IF(ISNA(VLOOKUP(B107,HOCPHI!$B$5:$WX$9797,7,0)),"",IF(VLOOKUP(B107,HOCPHI!$B$5:$WX$9797,7,0)="","",VLOOKUP(B107,HOCPHI!$B$5:$WX$9797,7,0)))</f>
        <v/>
      </c>
      <c r="T107" s="82" t="str">
        <f>IF(ISNA(VLOOKUP(B107,HOCPHI!$B$5:$WX$9797,10,0)),"",IF(VLOOKUP(B107,HOCPHI!$B$5:$WX$9797,10,0)="","",VLOOKUP(B107,HOCPHI!$B$5:$WX$9797,10,0)))</f>
        <v/>
      </c>
      <c r="U107" s="82" t="str">
        <f>IF(ISNA(VLOOKUP(B107,HOCPHI!$B$5:$WX$9797,9,0)),"",IF(VLOOKUP(B107,HOCPHI!$B$5:$WX$9797,9,0)="","",VLOOKUP(B107,HOCPHI!$B$5:$WX$9797,9,0)))</f>
        <v/>
      </c>
      <c r="V107" s="59">
        <f t="shared" si="5"/>
        <v>0</v>
      </c>
      <c r="W107" s="59" t="str">
        <f t="shared" si="6"/>
        <v>S</v>
      </c>
    </row>
    <row r="108" spans="1:23" s="59" customFormat="1" ht="17.25" customHeight="1" x14ac:dyDescent="0.3">
      <c r="A108" s="123">
        <f t="shared" si="7"/>
        <v>101</v>
      </c>
      <c r="B108" s="56"/>
      <c r="C108" s="52"/>
      <c r="D108" s="53"/>
      <c r="E108" s="53"/>
      <c r="F108" s="130"/>
      <c r="G108" s="99"/>
      <c r="H108" s="99"/>
      <c r="I108" s="99"/>
      <c r="J108" s="99"/>
      <c r="K108" s="99"/>
      <c r="L108" s="99"/>
      <c r="M108" s="99"/>
      <c r="N108" s="99"/>
      <c r="O108" s="119"/>
      <c r="P108" s="120">
        <f t="shared" si="4"/>
        <v>0</v>
      </c>
      <c r="Q108" s="58" t="str">
        <f>[2]!docle(P108)</f>
        <v>Khäng</v>
      </c>
      <c r="R108" s="57"/>
      <c r="S108" s="82" t="str">
        <f>IF(ISNA(VLOOKUP(B108,HOCPHI!$B$5:$WX$9797,7,0)),"",IF(VLOOKUP(B108,HOCPHI!$B$5:$WX$9797,7,0)="","",VLOOKUP(B108,HOCPHI!$B$5:$WX$9797,7,0)))</f>
        <v/>
      </c>
      <c r="T108" s="82" t="str">
        <f>IF(ISNA(VLOOKUP(B108,HOCPHI!$B$5:$WX$9797,10,0)),"",IF(VLOOKUP(B108,HOCPHI!$B$5:$WX$9797,10,0)="","",VLOOKUP(B108,HOCPHI!$B$5:$WX$9797,10,0)))</f>
        <v/>
      </c>
      <c r="U108" s="82" t="str">
        <f>IF(ISNA(VLOOKUP(B108,HOCPHI!$B$5:$WX$9797,9,0)),"",IF(VLOOKUP(B108,HOCPHI!$B$5:$WX$9797,9,0)="","",VLOOKUP(B108,HOCPHI!$B$5:$WX$9797,9,0)))</f>
        <v/>
      </c>
      <c r="V108" s="59">
        <f t="shared" si="5"/>
        <v>0</v>
      </c>
      <c r="W108" s="59" t="str">
        <f t="shared" si="6"/>
        <v>S</v>
      </c>
    </row>
    <row r="109" spans="1:23" s="59" customFormat="1" ht="17.25" customHeight="1" x14ac:dyDescent="0.3">
      <c r="A109" s="123">
        <f t="shared" si="7"/>
        <v>102</v>
      </c>
      <c r="B109" s="56"/>
      <c r="C109" s="52"/>
      <c r="D109" s="53"/>
      <c r="E109" s="53"/>
      <c r="F109" s="130"/>
      <c r="G109" s="99"/>
      <c r="H109" s="99"/>
      <c r="I109" s="99"/>
      <c r="J109" s="99"/>
      <c r="K109" s="99"/>
      <c r="L109" s="99"/>
      <c r="M109" s="99"/>
      <c r="N109" s="99"/>
      <c r="O109" s="119"/>
      <c r="P109" s="120">
        <f t="shared" si="4"/>
        <v>0</v>
      </c>
      <c r="Q109" s="58" t="str">
        <f>[2]!docle(P109)</f>
        <v>Khäng</v>
      </c>
      <c r="R109" s="57"/>
      <c r="S109" s="82" t="str">
        <f>IF(ISNA(VLOOKUP(B109,HOCPHI!$B$5:$WX$9797,7,0)),"",IF(VLOOKUP(B109,HOCPHI!$B$5:$WX$9797,7,0)="","",VLOOKUP(B109,HOCPHI!$B$5:$WX$9797,7,0)))</f>
        <v/>
      </c>
      <c r="T109" s="82" t="str">
        <f>IF(ISNA(VLOOKUP(B109,HOCPHI!$B$5:$WX$9797,10,0)),"",IF(VLOOKUP(B109,HOCPHI!$B$5:$WX$9797,10,0)="","",VLOOKUP(B109,HOCPHI!$B$5:$WX$9797,10,0)))</f>
        <v/>
      </c>
      <c r="U109" s="82" t="str">
        <f>IF(ISNA(VLOOKUP(B109,HOCPHI!$B$5:$WX$9797,9,0)),"",IF(VLOOKUP(B109,HOCPHI!$B$5:$WX$9797,9,0)="","",VLOOKUP(B109,HOCPHI!$B$5:$WX$9797,9,0)))</f>
        <v/>
      </c>
      <c r="V109" s="59">
        <f t="shared" si="5"/>
        <v>0</v>
      </c>
      <c r="W109" s="59" t="str">
        <f t="shared" si="6"/>
        <v>S</v>
      </c>
    </row>
    <row r="110" spans="1:23" s="59" customFormat="1" ht="17.25" customHeight="1" x14ac:dyDescent="0.3">
      <c r="A110" s="123">
        <f t="shared" si="7"/>
        <v>103</v>
      </c>
      <c r="B110" s="56"/>
      <c r="C110" s="52"/>
      <c r="D110" s="53"/>
      <c r="E110" s="53"/>
      <c r="F110" s="130"/>
      <c r="G110" s="99"/>
      <c r="H110" s="99"/>
      <c r="I110" s="99"/>
      <c r="J110" s="99"/>
      <c r="K110" s="99"/>
      <c r="L110" s="99"/>
      <c r="M110" s="99"/>
      <c r="N110" s="99"/>
      <c r="O110" s="119"/>
      <c r="P110" s="120">
        <f t="shared" si="4"/>
        <v>0</v>
      </c>
      <c r="Q110" s="58" t="str">
        <f>[2]!docle(P110)</f>
        <v>Khäng</v>
      </c>
      <c r="R110" s="57"/>
      <c r="S110" s="82" t="str">
        <f>IF(ISNA(VLOOKUP(B110,HOCPHI!$B$5:$WX$9797,7,0)),"",IF(VLOOKUP(B110,HOCPHI!$B$5:$WX$9797,7,0)="","",VLOOKUP(B110,HOCPHI!$B$5:$WX$9797,7,0)))</f>
        <v/>
      </c>
      <c r="T110" s="82" t="str">
        <f>IF(ISNA(VLOOKUP(B110,HOCPHI!$B$5:$WX$9797,10,0)),"",IF(VLOOKUP(B110,HOCPHI!$B$5:$WX$9797,10,0)="","",VLOOKUP(B110,HOCPHI!$B$5:$WX$9797,10,0)))</f>
        <v/>
      </c>
      <c r="U110" s="82" t="str">
        <f>IF(ISNA(VLOOKUP(B110,HOCPHI!$B$5:$WX$9797,9,0)),"",IF(VLOOKUP(B110,HOCPHI!$B$5:$WX$9797,9,0)="","",VLOOKUP(B110,HOCPHI!$B$5:$WX$9797,9,0)))</f>
        <v/>
      </c>
      <c r="V110" s="59">
        <f t="shared" si="5"/>
        <v>0</v>
      </c>
      <c r="W110" s="59" t="str">
        <f t="shared" si="6"/>
        <v>S</v>
      </c>
    </row>
    <row r="111" spans="1:23" s="59" customFormat="1" ht="17.25" customHeight="1" x14ac:dyDescent="0.3">
      <c r="A111" s="123">
        <f t="shared" si="7"/>
        <v>104</v>
      </c>
      <c r="B111" s="56"/>
      <c r="C111" s="52"/>
      <c r="D111" s="53"/>
      <c r="E111" s="53"/>
      <c r="F111" s="130"/>
      <c r="G111" s="99"/>
      <c r="H111" s="99"/>
      <c r="I111" s="99"/>
      <c r="J111" s="99"/>
      <c r="K111" s="99"/>
      <c r="L111" s="99"/>
      <c r="M111" s="99"/>
      <c r="N111" s="99"/>
      <c r="O111" s="119"/>
      <c r="P111" s="120">
        <f t="shared" si="4"/>
        <v>0</v>
      </c>
      <c r="Q111" s="58" t="str">
        <f>[2]!docle(P111)</f>
        <v>Khäng</v>
      </c>
      <c r="R111" s="57"/>
      <c r="S111" s="82" t="str">
        <f>IF(ISNA(VLOOKUP(B111,HOCPHI!$B$5:$WX$9797,7,0)),"",IF(VLOOKUP(B111,HOCPHI!$B$5:$WX$9797,7,0)="","",VLOOKUP(B111,HOCPHI!$B$5:$WX$9797,7,0)))</f>
        <v/>
      </c>
      <c r="T111" s="82" t="str">
        <f>IF(ISNA(VLOOKUP(B111,HOCPHI!$B$5:$WX$9797,10,0)),"",IF(VLOOKUP(B111,HOCPHI!$B$5:$WX$9797,10,0)="","",VLOOKUP(B111,HOCPHI!$B$5:$WX$9797,10,0)))</f>
        <v/>
      </c>
      <c r="U111" s="82" t="str">
        <f>IF(ISNA(VLOOKUP(B111,HOCPHI!$B$5:$WX$9797,9,0)),"",IF(VLOOKUP(B111,HOCPHI!$B$5:$WX$9797,9,0)="","",VLOOKUP(B111,HOCPHI!$B$5:$WX$9797,9,0)))</f>
        <v/>
      </c>
      <c r="V111" s="59">
        <f t="shared" si="5"/>
        <v>0</v>
      </c>
      <c r="W111" s="59" t="str">
        <f t="shared" si="6"/>
        <v>S</v>
      </c>
    </row>
    <row r="112" spans="1:23" s="59" customFormat="1" ht="17.25" customHeight="1" x14ac:dyDescent="0.3">
      <c r="A112" s="123">
        <f t="shared" si="7"/>
        <v>105</v>
      </c>
      <c r="B112" s="56"/>
      <c r="C112" s="52"/>
      <c r="D112" s="53"/>
      <c r="E112" s="53"/>
      <c r="F112" s="130"/>
      <c r="G112" s="99"/>
      <c r="H112" s="99"/>
      <c r="I112" s="99"/>
      <c r="J112" s="99"/>
      <c r="K112" s="99"/>
      <c r="L112" s="99"/>
      <c r="M112" s="99"/>
      <c r="N112" s="99"/>
      <c r="O112" s="119"/>
      <c r="P112" s="120">
        <f t="shared" si="4"/>
        <v>0</v>
      </c>
      <c r="Q112" s="58" t="str">
        <f>[2]!docle(P112)</f>
        <v>Khäng</v>
      </c>
      <c r="R112" s="57"/>
      <c r="S112" s="82" t="str">
        <f>IF(ISNA(VLOOKUP(B112,HOCPHI!$B$5:$WX$9797,7,0)),"",IF(VLOOKUP(B112,HOCPHI!$B$5:$WX$9797,7,0)="","",VLOOKUP(B112,HOCPHI!$B$5:$WX$9797,7,0)))</f>
        <v/>
      </c>
      <c r="T112" s="82" t="str">
        <f>IF(ISNA(VLOOKUP(B112,HOCPHI!$B$5:$WX$9797,10,0)),"",IF(VLOOKUP(B112,HOCPHI!$B$5:$WX$9797,10,0)="","",VLOOKUP(B112,HOCPHI!$B$5:$WX$9797,10,0)))</f>
        <v/>
      </c>
      <c r="U112" s="82" t="str">
        <f>IF(ISNA(VLOOKUP(B112,HOCPHI!$B$5:$WX$9797,9,0)),"",IF(VLOOKUP(B112,HOCPHI!$B$5:$WX$9797,9,0)="","",VLOOKUP(B112,HOCPHI!$B$5:$WX$9797,9,0)))</f>
        <v/>
      </c>
      <c r="V112" s="59">
        <f t="shared" si="5"/>
        <v>0</v>
      </c>
      <c r="W112" s="59" t="str">
        <f t="shared" si="6"/>
        <v>S</v>
      </c>
    </row>
    <row r="113" spans="1:23" s="59" customFormat="1" ht="17.25" customHeight="1" x14ac:dyDescent="0.3">
      <c r="A113" s="123">
        <f t="shared" si="7"/>
        <v>106</v>
      </c>
      <c r="B113" s="56"/>
      <c r="C113" s="52"/>
      <c r="D113" s="53"/>
      <c r="E113" s="53"/>
      <c r="F113" s="130"/>
      <c r="G113" s="99"/>
      <c r="H113" s="99"/>
      <c r="I113" s="99"/>
      <c r="J113" s="99"/>
      <c r="K113" s="99"/>
      <c r="L113" s="99"/>
      <c r="M113" s="99"/>
      <c r="N113" s="99"/>
      <c r="O113" s="119"/>
      <c r="P113" s="120">
        <f t="shared" si="4"/>
        <v>0</v>
      </c>
      <c r="Q113" s="58" t="str">
        <f>[2]!docle(P113)</f>
        <v>Khäng</v>
      </c>
      <c r="R113" s="57"/>
      <c r="S113" s="82" t="str">
        <f>IF(ISNA(VLOOKUP(B113,HOCPHI!$B$5:$WX$9797,7,0)),"",IF(VLOOKUP(B113,HOCPHI!$B$5:$WX$9797,7,0)="","",VLOOKUP(B113,HOCPHI!$B$5:$WX$9797,7,0)))</f>
        <v/>
      </c>
      <c r="T113" s="82" t="str">
        <f>IF(ISNA(VLOOKUP(B113,HOCPHI!$B$5:$WX$9797,10,0)),"",IF(VLOOKUP(B113,HOCPHI!$B$5:$WX$9797,10,0)="","",VLOOKUP(B113,HOCPHI!$B$5:$WX$9797,10,0)))</f>
        <v/>
      </c>
      <c r="U113" s="82" t="str">
        <f>IF(ISNA(VLOOKUP(B113,HOCPHI!$B$5:$WX$9797,9,0)),"",IF(VLOOKUP(B113,HOCPHI!$B$5:$WX$9797,9,0)="","",VLOOKUP(B113,HOCPHI!$B$5:$WX$9797,9,0)))</f>
        <v/>
      </c>
      <c r="V113" s="59">
        <f t="shared" si="5"/>
        <v>0</v>
      </c>
      <c r="W113" s="59" t="str">
        <f t="shared" si="6"/>
        <v>S</v>
      </c>
    </row>
    <row r="114" spans="1:23" s="59" customFormat="1" ht="17.25" customHeight="1" x14ac:dyDescent="0.3">
      <c r="A114" s="123">
        <f t="shared" si="7"/>
        <v>107</v>
      </c>
      <c r="B114" s="56"/>
      <c r="C114" s="52"/>
      <c r="D114" s="53"/>
      <c r="E114" s="53"/>
      <c r="F114" s="130"/>
      <c r="G114" s="99"/>
      <c r="H114" s="99"/>
      <c r="I114" s="99"/>
      <c r="J114" s="99"/>
      <c r="K114" s="99"/>
      <c r="L114" s="99"/>
      <c r="M114" s="99"/>
      <c r="N114" s="99"/>
      <c r="O114" s="119"/>
      <c r="P114" s="120">
        <f t="shared" si="4"/>
        <v>0</v>
      </c>
      <c r="Q114" s="58" t="str">
        <f>[2]!docle(P114)</f>
        <v>Khäng</v>
      </c>
      <c r="R114" s="57"/>
      <c r="S114" s="82" t="str">
        <f>IF(ISNA(VLOOKUP(B114,HOCPHI!$B$5:$WX$9797,7,0)),"",IF(VLOOKUP(B114,HOCPHI!$B$5:$WX$9797,7,0)="","",VLOOKUP(B114,HOCPHI!$B$5:$WX$9797,7,0)))</f>
        <v/>
      </c>
      <c r="T114" s="82" t="str">
        <f>IF(ISNA(VLOOKUP(B114,HOCPHI!$B$5:$WX$9797,10,0)),"",IF(VLOOKUP(B114,HOCPHI!$B$5:$WX$9797,10,0)="","",VLOOKUP(B114,HOCPHI!$B$5:$WX$9797,10,0)))</f>
        <v/>
      </c>
      <c r="U114" s="82" t="str">
        <f>IF(ISNA(VLOOKUP(B114,HOCPHI!$B$5:$WX$9797,9,0)),"",IF(VLOOKUP(B114,HOCPHI!$B$5:$WX$9797,9,0)="","",VLOOKUP(B114,HOCPHI!$B$5:$WX$9797,9,0)))</f>
        <v/>
      </c>
      <c r="V114" s="59">
        <f t="shared" si="5"/>
        <v>0</v>
      </c>
      <c r="W114" s="59" t="str">
        <f t="shared" si="6"/>
        <v>S</v>
      </c>
    </row>
    <row r="115" spans="1:23" s="59" customFormat="1" ht="17.25" customHeight="1" x14ac:dyDescent="0.3">
      <c r="A115" s="123">
        <f t="shared" si="7"/>
        <v>108</v>
      </c>
      <c r="B115" s="56"/>
      <c r="C115" s="52"/>
      <c r="D115" s="53"/>
      <c r="E115" s="53"/>
      <c r="F115" s="130"/>
      <c r="G115" s="99"/>
      <c r="H115" s="99"/>
      <c r="I115" s="99"/>
      <c r="J115" s="99"/>
      <c r="K115" s="99"/>
      <c r="L115" s="99"/>
      <c r="M115" s="99"/>
      <c r="N115" s="99"/>
      <c r="O115" s="119"/>
      <c r="P115" s="120">
        <f t="shared" si="4"/>
        <v>0</v>
      </c>
      <c r="Q115" s="58" t="str">
        <f>[2]!docle(P115)</f>
        <v>Khäng</v>
      </c>
      <c r="R115" s="57"/>
      <c r="S115" s="82" t="str">
        <f>IF(ISNA(VLOOKUP(B115,HOCPHI!$B$5:$WX$9797,7,0)),"",IF(VLOOKUP(B115,HOCPHI!$B$5:$WX$9797,7,0)="","",VLOOKUP(B115,HOCPHI!$B$5:$WX$9797,7,0)))</f>
        <v/>
      </c>
      <c r="T115" s="82" t="str">
        <f>IF(ISNA(VLOOKUP(B115,HOCPHI!$B$5:$WX$9797,10,0)),"",IF(VLOOKUP(B115,HOCPHI!$B$5:$WX$9797,10,0)="","",VLOOKUP(B115,HOCPHI!$B$5:$WX$9797,10,0)))</f>
        <v/>
      </c>
      <c r="U115" s="82" t="str">
        <f>IF(ISNA(VLOOKUP(B115,HOCPHI!$B$5:$WX$9797,9,0)),"",IF(VLOOKUP(B115,HOCPHI!$B$5:$WX$9797,9,0)="","",VLOOKUP(B115,HOCPHI!$B$5:$WX$9797,9,0)))</f>
        <v/>
      </c>
      <c r="V115" s="59">
        <f t="shared" si="5"/>
        <v>0</v>
      </c>
      <c r="W115" s="59" t="str">
        <f t="shared" si="6"/>
        <v>S</v>
      </c>
    </row>
    <row r="116" spans="1:23" s="59" customFormat="1" ht="17.25" customHeight="1" x14ac:dyDescent="0.3">
      <c r="A116" s="123">
        <f t="shared" si="7"/>
        <v>109</v>
      </c>
      <c r="B116" s="56"/>
      <c r="C116" s="52"/>
      <c r="D116" s="53"/>
      <c r="E116" s="53"/>
      <c r="F116" s="130"/>
      <c r="G116" s="99"/>
      <c r="H116" s="99"/>
      <c r="I116" s="99"/>
      <c r="J116" s="99"/>
      <c r="K116" s="99"/>
      <c r="L116" s="99"/>
      <c r="M116" s="99"/>
      <c r="N116" s="99"/>
      <c r="O116" s="119"/>
      <c r="P116" s="120">
        <f t="shared" si="4"/>
        <v>0</v>
      </c>
      <c r="Q116" s="58" t="str">
        <f>[2]!docle(P116)</f>
        <v>Khäng</v>
      </c>
      <c r="R116" s="57"/>
      <c r="S116" s="82" t="str">
        <f>IF(ISNA(VLOOKUP(B116,HOCPHI!$B$5:$WX$9797,7,0)),"",IF(VLOOKUP(B116,HOCPHI!$B$5:$WX$9797,7,0)="","",VLOOKUP(B116,HOCPHI!$B$5:$WX$9797,7,0)))</f>
        <v/>
      </c>
      <c r="T116" s="82" t="str">
        <f>IF(ISNA(VLOOKUP(B116,HOCPHI!$B$5:$WX$9797,10,0)),"",IF(VLOOKUP(B116,HOCPHI!$B$5:$WX$9797,10,0)="","",VLOOKUP(B116,HOCPHI!$B$5:$WX$9797,10,0)))</f>
        <v/>
      </c>
      <c r="U116" s="82" t="str">
        <f>IF(ISNA(VLOOKUP(B116,HOCPHI!$B$5:$WX$9797,9,0)),"",IF(VLOOKUP(B116,HOCPHI!$B$5:$WX$9797,9,0)="","",VLOOKUP(B116,HOCPHI!$B$5:$WX$9797,9,0)))</f>
        <v/>
      </c>
      <c r="V116" s="59">
        <f t="shared" si="5"/>
        <v>0</v>
      </c>
      <c r="W116" s="59" t="str">
        <f t="shared" si="6"/>
        <v>S</v>
      </c>
    </row>
    <row r="117" spans="1:23" s="59" customFormat="1" ht="17.25" customHeight="1" x14ac:dyDescent="0.3">
      <c r="A117" s="123">
        <f t="shared" si="7"/>
        <v>110</v>
      </c>
      <c r="B117" s="56"/>
      <c r="C117" s="52"/>
      <c r="D117" s="53"/>
      <c r="E117" s="53"/>
      <c r="F117" s="130"/>
      <c r="G117" s="99"/>
      <c r="H117" s="99"/>
      <c r="I117" s="99"/>
      <c r="J117" s="99"/>
      <c r="K117" s="99"/>
      <c r="L117" s="99"/>
      <c r="M117" s="99"/>
      <c r="N117" s="99"/>
      <c r="O117" s="119"/>
      <c r="P117" s="120">
        <f t="shared" si="4"/>
        <v>0</v>
      </c>
      <c r="Q117" s="58" t="str">
        <f>[2]!docle(P117)</f>
        <v>Khäng</v>
      </c>
      <c r="R117" s="57"/>
      <c r="S117" s="82" t="str">
        <f>IF(ISNA(VLOOKUP(B117,HOCPHI!$B$5:$WX$9797,7,0)),"",IF(VLOOKUP(B117,HOCPHI!$B$5:$WX$9797,7,0)="","",VLOOKUP(B117,HOCPHI!$B$5:$WX$9797,7,0)))</f>
        <v/>
      </c>
      <c r="T117" s="82" t="str">
        <f>IF(ISNA(VLOOKUP(B117,HOCPHI!$B$5:$WX$9797,10,0)),"",IF(VLOOKUP(B117,HOCPHI!$B$5:$WX$9797,10,0)="","",VLOOKUP(B117,HOCPHI!$B$5:$WX$9797,10,0)))</f>
        <v/>
      </c>
      <c r="U117" s="82" t="str">
        <f>IF(ISNA(VLOOKUP(B117,HOCPHI!$B$5:$WX$9797,9,0)),"",IF(VLOOKUP(B117,HOCPHI!$B$5:$WX$9797,9,0)="","",VLOOKUP(B117,HOCPHI!$B$5:$WX$9797,9,0)))</f>
        <v/>
      </c>
      <c r="V117" s="59">
        <f t="shared" si="5"/>
        <v>0</v>
      </c>
      <c r="W117" s="59" t="str">
        <f t="shared" si="6"/>
        <v>S</v>
      </c>
    </row>
    <row r="118" spans="1:23" s="59" customFormat="1" ht="17.25" customHeight="1" x14ac:dyDescent="0.3">
      <c r="A118" s="123">
        <f t="shared" si="7"/>
        <v>111</v>
      </c>
      <c r="B118" s="56"/>
      <c r="C118" s="52"/>
      <c r="D118" s="53"/>
      <c r="E118" s="53"/>
      <c r="F118" s="130"/>
      <c r="G118" s="99"/>
      <c r="H118" s="99"/>
      <c r="I118" s="99"/>
      <c r="J118" s="99"/>
      <c r="K118" s="99"/>
      <c r="L118" s="99"/>
      <c r="M118" s="99"/>
      <c r="N118" s="99"/>
      <c r="O118" s="119"/>
      <c r="P118" s="120">
        <f t="shared" si="4"/>
        <v>0</v>
      </c>
      <c r="Q118" s="58" t="str">
        <f>[2]!docle(P118)</f>
        <v>Khäng</v>
      </c>
      <c r="R118" s="57"/>
      <c r="S118" s="82" t="str">
        <f>IF(ISNA(VLOOKUP(B118,HOCPHI!$B$5:$WX$9797,7,0)),"",IF(VLOOKUP(B118,HOCPHI!$B$5:$WX$9797,7,0)="","",VLOOKUP(B118,HOCPHI!$B$5:$WX$9797,7,0)))</f>
        <v/>
      </c>
      <c r="T118" s="82" t="str">
        <f>IF(ISNA(VLOOKUP(B118,HOCPHI!$B$5:$WX$9797,10,0)),"",IF(VLOOKUP(B118,HOCPHI!$B$5:$WX$9797,10,0)="","",VLOOKUP(B118,HOCPHI!$B$5:$WX$9797,10,0)))</f>
        <v/>
      </c>
      <c r="U118" s="82" t="str">
        <f>IF(ISNA(VLOOKUP(B118,HOCPHI!$B$5:$WX$9797,9,0)),"",IF(VLOOKUP(B118,HOCPHI!$B$5:$WX$9797,9,0)="","",VLOOKUP(B118,HOCPHI!$B$5:$WX$9797,9,0)))</f>
        <v/>
      </c>
      <c r="V118" s="59">
        <f t="shared" si="5"/>
        <v>0</v>
      </c>
      <c r="W118" s="59" t="str">
        <f t="shared" si="6"/>
        <v>S</v>
      </c>
    </row>
    <row r="119" spans="1:23" s="59" customFormat="1" ht="17.25" customHeight="1" x14ac:dyDescent="0.3">
      <c r="A119" s="123">
        <f t="shared" si="7"/>
        <v>112</v>
      </c>
      <c r="B119" s="56"/>
      <c r="C119" s="52"/>
      <c r="D119" s="53"/>
      <c r="E119" s="53"/>
      <c r="F119" s="130"/>
      <c r="G119" s="99"/>
      <c r="H119" s="99"/>
      <c r="I119" s="99"/>
      <c r="J119" s="99"/>
      <c r="K119" s="99"/>
      <c r="L119" s="99"/>
      <c r="M119" s="99"/>
      <c r="N119" s="99"/>
      <c r="O119" s="119"/>
      <c r="P119" s="120">
        <f t="shared" si="4"/>
        <v>0</v>
      </c>
      <c r="Q119" s="58" t="str">
        <f>[2]!docle(P119)</f>
        <v>Khäng</v>
      </c>
      <c r="R119" s="57"/>
      <c r="S119" s="82" t="str">
        <f>IF(ISNA(VLOOKUP(B119,HOCPHI!$B$5:$WX$9797,7,0)),"",IF(VLOOKUP(B119,HOCPHI!$B$5:$WX$9797,7,0)="","",VLOOKUP(B119,HOCPHI!$B$5:$WX$9797,7,0)))</f>
        <v/>
      </c>
      <c r="T119" s="82" t="str">
        <f>IF(ISNA(VLOOKUP(B119,HOCPHI!$B$5:$WX$9797,10,0)),"",IF(VLOOKUP(B119,HOCPHI!$B$5:$WX$9797,10,0)="","",VLOOKUP(B119,HOCPHI!$B$5:$WX$9797,10,0)))</f>
        <v/>
      </c>
      <c r="U119" s="82" t="str">
        <f>IF(ISNA(VLOOKUP(B119,HOCPHI!$B$5:$WX$9797,9,0)),"",IF(VLOOKUP(B119,HOCPHI!$B$5:$WX$9797,9,0)="","",VLOOKUP(B119,HOCPHI!$B$5:$WX$9797,9,0)))</f>
        <v/>
      </c>
      <c r="V119" s="59">
        <f t="shared" si="5"/>
        <v>0</v>
      </c>
      <c r="W119" s="59" t="str">
        <f t="shared" si="6"/>
        <v>S</v>
      </c>
    </row>
    <row r="120" spans="1:23" s="59" customFormat="1" ht="17.25" customHeight="1" x14ac:dyDescent="0.3">
      <c r="A120" s="123">
        <f t="shared" si="7"/>
        <v>113</v>
      </c>
      <c r="B120" s="56"/>
      <c r="C120" s="52"/>
      <c r="D120" s="53"/>
      <c r="E120" s="53"/>
      <c r="F120" s="130"/>
      <c r="G120" s="99"/>
      <c r="H120" s="99"/>
      <c r="I120" s="99"/>
      <c r="J120" s="99"/>
      <c r="K120" s="99"/>
      <c r="L120" s="99"/>
      <c r="M120" s="99"/>
      <c r="N120" s="99"/>
      <c r="O120" s="119"/>
      <c r="P120" s="120">
        <f t="shared" si="4"/>
        <v>0</v>
      </c>
      <c r="Q120" s="58" t="str">
        <f>[2]!docle(P120)</f>
        <v>Khäng</v>
      </c>
      <c r="R120" s="57"/>
      <c r="S120" s="82" t="str">
        <f>IF(ISNA(VLOOKUP(B120,HOCPHI!$B$5:$WX$9797,7,0)),"",IF(VLOOKUP(B120,HOCPHI!$B$5:$WX$9797,7,0)="","",VLOOKUP(B120,HOCPHI!$B$5:$WX$9797,7,0)))</f>
        <v/>
      </c>
      <c r="T120" s="82" t="str">
        <f>IF(ISNA(VLOOKUP(B120,HOCPHI!$B$5:$WX$9797,10,0)),"",IF(VLOOKUP(B120,HOCPHI!$B$5:$WX$9797,10,0)="","",VLOOKUP(B120,HOCPHI!$B$5:$WX$9797,10,0)))</f>
        <v/>
      </c>
      <c r="U120" s="82" t="str">
        <f>IF(ISNA(VLOOKUP(B120,HOCPHI!$B$5:$WX$9797,9,0)),"",IF(VLOOKUP(B120,HOCPHI!$B$5:$WX$9797,9,0)="","",VLOOKUP(B120,HOCPHI!$B$5:$WX$9797,9,0)))</f>
        <v/>
      </c>
      <c r="V120" s="59">
        <f t="shared" si="5"/>
        <v>0</v>
      </c>
      <c r="W120" s="59" t="str">
        <f t="shared" si="6"/>
        <v>S</v>
      </c>
    </row>
    <row r="121" spans="1:23" s="59" customFormat="1" ht="17.25" customHeight="1" x14ac:dyDescent="0.3">
      <c r="A121" s="123">
        <f t="shared" si="7"/>
        <v>114</v>
      </c>
      <c r="B121" s="56"/>
      <c r="C121" s="52"/>
      <c r="D121" s="53"/>
      <c r="E121" s="53"/>
      <c r="F121" s="130"/>
      <c r="G121" s="99"/>
      <c r="H121" s="99"/>
      <c r="I121" s="99"/>
      <c r="J121" s="99"/>
      <c r="K121" s="99"/>
      <c r="L121" s="99"/>
      <c r="M121" s="99"/>
      <c r="N121" s="99"/>
      <c r="O121" s="119"/>
      <c r="P121" s="120">
        <f t="shared" si="4"/>
        <v>0</v>
      </c>
      <c r="Q121" s="58" t="str">
        <f>[2]!docle(P121)</f>
        <v>Khäng</v>
      </c>
      <c r="R121" s="57"/>
      <c r="S121" s="82" t="str">
        <f>IF(ISNA(VLOOKUP(B121,HOCPHI!$B$5:$WX$9797,7,0)),"",IF(VLOOKUP(B121,HOCPHI!$B$5:$WX$9797,7,0)="","",VLOOKUP(B121,HOCPHI!$B$5:$WX$9797,7,0)))</f>
        <v/>
      </c>
      <c r="T121" s="82" t="str">
        <f>IF(ISNA(VLOOKUP(B121,HOCPHI!$B$5:$WX$9797,10,0)),"",IF(VLOOKUP(B121,HOCPHI!$B$5:$WX$9797,10,0)="","",VLOOKUP(B121,HOCPHI!$B$5:$WX$9797,10,0)))</f>
        <v/>
      </c>
      <c r="U121" s="82" t="str">
        <f>IF(ISNA(VLOOKUP(B121,HOCPHI!$B$5:$WX$9797,9,0)),"",IF(VLOOKUP(B121,HOCPHI!$B$5:$WX$9797,9,0)="","",VLOOKUP(B121,HOCPHI!$B$5:$WX$9797,9,0)))</f>
        <v/>
      </c>
      <c r="V121" s="59">
        <f t="shared" si="5"/>
        <v>0</v>
      </c>
      <c r="W121" s="59" t="str">
        <f t="shared" si="6"/>
        <v>S</v>
      </c>
    </row>
    <row r="122" spans="1:23" s="59" customFormat="1" ht="17.25" customHeight="1" x14ac:dyDescent="0.3">
      <c r="A122" s="123">
        <f t="shared" si="7"/>
        <v>115</v>
      </c>
      <c r="B122" s="56"/>
      <c r="C122" s="52"/>
      <c r="D122" s="53"/>
      <c r="E122" s="53"/>
      <c r="F122" s="130"/>
      <c r="G122" s="99"/>
      <c r="H122" s="99"/>
      <c r="I122" s="99"/>
      <c r="J122" s="99"/>
      <c r="K122" s="99"/>
      <c r="L122" s="99"/>
      <c r="M122" s="99"/>
      <c r="N122" s="99"/>
      <c r="O122" s="119"/>
      <c r="P122" s="120">
        <f t="shared" si="4"/>
        <v>0</v>
      </c>
      <c r="Q122" s="58" t="str">
        <f>[2]!docle(P122)</f>
        <v>Khäng</v>
      </c>
      <c r="R122" s="57"/>
      <c r="S122" s="82" t="str">
        <f>IF(ISNA(VLOOKUP(B122,HOCPHI!$B$5:$WX$9797,7,0)),"",IF(VLOOKUP(B122,HOCPHI!$B$5:$WX$9797,7,0)="","",VLOOKUP(B122,HOCPHI!$B$5:$WX$9797,7,0)))</f>
        <v/>
      </c>
      <c r="T122" s="82" t="str">
        <f>IF(ISNA(VLOOKUP(B122,HOCPHI!$B$5:$WX$9797,10,0)),"",IF(VLOOKUP(B122,HOCPHI!$B$5:$WX$9797,10,0)="","",VLOOKUP(B122,HOCPHI!$B$5:$WX$9797,10,0)))</f>
        <v/>
      </c>
      <c r="U122" s="82" t="str">
        <f>IF(ISNA(VLOOKUP(B122,HOCPHI!$B$5:$WX$9797,9,0)),"",IF(VLOOKUP(B122,HOCPHI!$B$5:$WX$9797,9,0)="","",VLOOKUP(B122,HOCPHI!$B$5:$WX$9797,9,0)))</f>
        <v/>
      </c>
      <c r="V122" s="59">
        <f t="shared" si="5"/>
        <v>0</v>
      </c>
      <c r="W122" s="59" t="str">
        <f t="shared" si="6"/>
        <v>S</v>
      </c>
    </row>
    <row r="123" spans="1:23" s="59" customFormat="1" ht="17.25" customHeight="1" x14ac:dyDescent="0.3">
      <c r="A123" s="123">
        <f t="shared" si="7"/>
        <v>116</v>
      </c>
      <c r="B123" s="56"/>
      <c r="C123" s="52"/>
      <c r="D123" s="53"/>
      <c r="E123" s="53"/>
      <c r="F123" s="130"/>
      <c r="G123" s="99"/>
      <c r="H123" s="99"/>
      <c r="I123" s="99"/>
      <c r="J123" s="99"/>
      <c r="K123" s="99"/>
      <c r="L123" s="99"/>
      <c r="M123" s="99"/>
      <c r="N123" s="99"/>
      <c r="O123" s="119"/>
      <c r="P123" s="120">
        <f t="shared" si="4"/>
        <v>0</v>
      </c>
      <c r="Q123" s="58" t="str">
        <f>[2]!docle(P123)</f>
        <v>Khäng</v>
      </c>
      <c r="R123" s="57"/>
      <c r="S123" s="82" t="str">
        <f>IF(ISNA(VLOOKUP(B123,HOCPHI!$B$5:$WX$9797,7,0)),"",IF(VLOOKUP(B123,HOCPHI!$B$5:$WX$9797,7,0)="","",VLOOKUP(B123,HOCPHI!$B$5:$WX$9797,7,0)))</f>
        <v/>
      </c>
      <c r="T123" s="82" t="str">
        <f>IF(ISNA(VLOOKUP(B123,HOCPHI!$B$5:$WX$9797,10,0)),"",IF(VLOOKUP(B123,HOCPHI!$B$5:$WX$9797,10,0)="","",VLOOKUP(B123,HOCPHI!$B$5:$WX$9797,10,0)))</f>
        <v/>
      </c>
      <c r="U123" s="82" t="str">
        <f>IF(ISNA(VLOOKUP(B123,HOCPHI!$B$5:$WX$9797,9,0)),"",IF(VLOOKUP(B123,HOCPHI!$B$5:$WX$9797,9,0)="","",VLOOKUP(B123,HOCPHI!$B$5:$WX$9797,9,0)))</f>
        <v/>
      </c>
      <c r="V123" s="59">
        <f t="shared" si="5"/>
        <v>0</v>
      </c>
      <c r="W123" s="59" t="str">
        <f t="shared" si="6"/>
        <v>S</v>
      </c>
    </row>
    <row r="124" spans="1:23" s="59" customFormat="1" ht="17.25" customHeight="1" x14ac:dyDescent="0.3">
      <c r="A124" s="123">
        <f t="shared" si="7"/>
        <v>117</v>
      </c>
      <c r="B124" s="56"/>
      <c r="C124" s="52"/>
      <c r="D124" s="53"/>
      <c r="E124" s="53"/>
      <c r="F124" s="130"/>
      <c r="G124" s="99"/>
      <c r="H124" s="99"/>
      <c r="I124" s="99"/>
      <c r="J124" s="99"/>
      <c r="K124" s="99"/>
      <c r="L124" s="99"/>
      <c r="M124" s="99"/>
      <c r="N124" s="99"/>
      <c r="O124" s="119"/>
      <c r="P124" s="120">
        <f t="shared" si="4"/>
        <v>0</v>
      </c>
      <c r="Q124" s="58" t="str">
        <f>[2]!docle(P124)</f>
        <v>Khäng</v>
      </c>
      <c r="R124" s="57"/>
      <c r="S124" s="82" t="str">
        <f>IF(ISNA(VLOOKUP(B124,HOCPHI!$B$5:$WX$9797,7,0)),"",IF(VLOOKUP(B124,HOCPHI!$B$5:$WX$9797,7,0)="","",VLOOKUP(B124,HOCPHI!$B$5:$WX$9797,7,0)))</f>
        <v/>
      </c>
      <c r="T124" s="82" t="str">
        <f>IF(ISNA(VLOOKUP(B124,HOCPHI!$B$5:$WX$9797,10,0)),"",IF(VLOOKUP(B124,HOCPHI!$B$5:$WX$9797,10,0)="","",VLOOKUP(B124,HOCPHI!$B$5:$WX$9797,10,0)))</f>
        <v/>
      </c>
      <c r="U124" s="82" t="str">
        <f>IF(ISNA(VLOOKUP(B124,HOCPHI!$B$5:$WX$9797,9,0)),"",IF(VLOOKUP(B124,HOCPHI!$B$5:$WX$9797,9,0)="","",VLOOKUP(B124,HOCPHI!$B$5:$WX$9797,9,0)))</f>
        <v/>
      </c>
      <c r="V124" s="59">
        <f t="shared" si="5"/>
        <v>0</v>
      </c>
      <c r="W124" s="59" t="str">
        <f t="shared" si="6"/>
        <v>S</v>
      </c>
    </row>
    <row r="125" spans="1:23" s="59" customFormat="1" ht="17.25" customHeight="1" x14ac:dyDescent="0.3">
      <c r="A125" s="123">
        <f t="shared" si="7"/>
        <v>118</v>
      </c>
      <c r="B125" s="56"/>
      <c r="C125" s="52"/>
      <c r="D125" s="53"/>
      <c r="E125" s="53"/>
      <c r="F125" s="130"/>
      <c r="G125" s="99"/>
      <c r="H125" s="99"/>
      <c r="I125" s="99"/>
      <c r="J125" s="99"/>
      <c r="K125" s="99"/>
      <c r="L125" s="99"/>
      <c r="M125" s="99"/>
      <c r="N125" s="99"/>
      <c r="O125" s="119"/>
      <c r="P125" s="120">
        <f t="shared" si="4"/>
        <v>0</v>
      </c>
      <c r="Q125" s="58" t="str">
        <f>[2]!docle(P125)</f>
        <v>Khäng</v>
      </c>
      <c r="R125" s="57"/>
      <c r="S125" s="82" t="str">
        <f>IF(ISNA(VLOOKUP(B125,HOCPHI!$B$5:$WX$9797,7,0)),"",IF(VLOOKUP(B125,HOCPHI!$B$5:$WX$9797,7,0)="","",VLOOKUP(B125,HOCPHI!$B$5:$WX$9797,7,0)))</f>
        <v/>
      </c>
      <c r="T125" s="82" t="str">
        <f>IF(ISNA(VLOOKUP(B125,HOCPHI!$B$5:$WX$9797,10,0)),"",IF(VLOOKUP(B125,HOCPHI!$B$5:$WX$9797,10,0)="","",VLOOKUP(B125,HOCPHI!$B$5:$WX$9797,10,0)))</f>
        <v/>
      </c>
      <c r="U125" s="82" t="str">
        <f>IF(ISNA(VLOOKUP(B125,HOCPHI!$B$5:$WX$9797,9,0)),"",IF(VLOOKUP(B125,HOCPHI!$B$5:$WX$9797,9,0)="","",VLOOKUP(B125,HOCPHI!$B$5:$WX$9797,9,0)))</f>
        <v/>
      </c>
      <c r="V125" s="59">
        <f t="shared" si="5"/>
        <v>0</v>
      </c>
      <c r="W125" s="59" t="str">
        <f t="shared" si="6"/>
        <v>S</v>
      </c>
    </row>
    <row r="126" spans="1:23" s="59" customFormat="1" ht="17.25" customHeight="1" x14ac:dyDescent="0.3">
      <c r="A126" s="123">
        <f t="shared" si="7"/>
        <v>119</v>
      </c>
      <c r="B126" s="56"/>
      <c r="C126" s="52"/>
      <c r="D126" s="53"/>
      <c r="E126" s="53"/>
      <c r="F126" s="130"/>
      <c r="G126" s="99"/>
      <c r="H126" s="99"/>
      <c r="I126" s="99"/>
      <c r="J126" s="99"/>
      <c r="K126" s="99"/>
      <c r="L126" s="99"/>
      <c r="M126" s="99"/>
      <c r="N126" s="99"/>
      <c r="O126" s="119"/>
      <c r="P126" s="120">
        <f t="shared" si="4"/>
        <v>0</v>
      </c>
      <c r="Q126" s="58" t="str">
        <f>[2]!docle(P126)</f>
        <v>Khäng</v>
      </c>
      <c r="R126" s="57"/>
      <c r="S126" s="82" t="str">
        <f>IF(ISNA(VLOOKUP(B126,HOCPHI!$B$5:$WX$9797,7,0)),"",IF(VLOOKUP(B126,HOCPHI!$B$5:$WX$9797,7,0)="","",VLOOKUP(B126,HOCPHI!$B$5:$WX$9797,7,0)))</f>
        <v/>
      </c>
      <c r="T126" s="82" t="str">
        <f>IF(ISNA(VLOOKUP(B126,HOCPHI!$B$5:$WX$9797,10,0)),"",IF(VLOOKUP(B126,HOCPHI!$B$5:$WX$9797,10,0)="","",VLOOKUP(B126,HOCPHI!$B$5:$WX$9797,10,0)))</f>
        <v/>
      </c>
      <c r="U126" s="82" t="str">
        <f>IF(ISNA(VLOOKUP(B126,HOCPHI!$B$5:$WX$9797,9,0)),"",IF(VLOOKUP(B126,HOCPHI!$B$5:$WX$9797,9,0)="","",VLOOKUP(B126,HOCPHI!$B$5:$WX$9797,9,0)))</f>
        <v/>
      </c>
      <c r="V126" s="59">
        <f t="shared" si="5"/>
        <v>0</v>
      </c>
      <c r="W126" s="59" t="str">
        <f t="shared" si="6"/>
        <v>S</v>
      </c>
    </row>
    <row r="127" spans="1:23" s="59" customFormat="1" ht="17.25" customHeight="1" x14ac:dyDescent="0.3">
      <c r="A127" s="123">
        <f t="shared" si="7"/>
        <v>120</v>
      </c>
      <c r="B127" s="56"/>
      <c r="C127" s="52"/>
      <c r="D127" s="53"/>
      <c r="E127" s="53"/>
      <c r="F127" s="130"/>
      <c r="G127" s="99"/>
      <c r="H127" s="99"/>
      <c r="I127" s="99"/>
      <c r="J127" s="99"/>
      <c r="K127" s="99"/>
      <c r="L127" s="99"/>
      <c r="M127" s="99"/>
      <c r="N127" s="99"/>
      <c r="O127" s="119"/>
      <c r="P127" s="120">
        <f t="shared" si="4"/>
        <v>0</v>
      </c>
      <c r="Q127" s="58" t="str">
        <f>[2]!docle(P127)</f>
        <v>Khäng</v>
      </c>
      <c r="R127" s="57"/>
      <c r="S127" s="82" t="str">
        <f>IF(ISNA(VLOOKUP(B127,HOCPHI!$B$5:$WX$9797,7,0)),"",IF(VLOOKUP(B127,HOCPHI!$B$5:$WX$9797,7,0)="","",VLOOKUP(B127,HOCPHI!$B$5:$WX$9797,7,0)))</f>
        <v/>
      </c>
      <c r="T127" s="82" t="str">
        <f>IF(ISNA(VLOOKUP(B127,HOCPHI!$B$5:$WX$9797,10,0)),"",IF(VLOOKUP(B127,HOCPHI!$B$5:$WX$9797,10,0)="","",VLOOKUP(B127,HOCPHI!$B$5:$WX$9797,10,0)))</f>
        <v/>
      </c>
      <c r="U127" s="82" t="str">
        <f>IF(ISNA(VLOOKUP(B127,HOCPHI!$B$5:$WX$9797,9,0)),"",IF(VLOOKUP(B127,HOCPHI!$B$5:$WX$9797,9,0)="","",VLOOKUP(B127,HOCPHI!$B$5:$WX$9797,9,0)))</f>
        <v/>
      </c>
      <c r="V127" s="59">
        <f t="shared" si="5"/>
        <v>0</v>
      </c>
      <c r="W127" s="59" t="str">
        <f t="shared" si="6"/>
        <v>S</v>
      </c>
    </row>
    <row r="128" spans="1:23" s="59" customFormat="1" ht="17.25" customHeight="1" x14ac:dyDescent="0.3">
      <c r="A128" s="123">
        <f t="shared" si="7"/>
        <v>121</v>
      </c>
      <c r="B128" s="56"/>
      <c r="C128" s="52"/>
      <c r="D128" s="53"/>
      <c r="E128" s="53"/>
      <c r="F128" s="130"/>
      <c r="G128" s="99"/>
      <c r="H128" s="99"/>
      <c r="I128" s="99"/>
      <c r="J128" s="99"/>
      <c r="K128" s="99"/>
      <c r="L128" s="99"/>
      <c r="M128" s="99"/>
      <c r="N128" s="99"/>
      <c r="O128" s="119"/>
      <c r="P128" s="120">
        <f t="shared" si="4"/>
        <v>0</v>
      </c>
      <c r="Q128" s="58" t="str">
        <f>[2]!docle(P128)</f>
        <v>Khäng</v>
      </c>
      <c r="R128" s="57"/>
      <c r="S128" s="82" t="str">
        <f>IF(ISNA(VLOOKUP(B128,HOCPHI!$B$5:$WX$9797,7,0)),"",IF(VLOOKUP(B128,HOCPHI!$B$5:$WX$9797,7,0)="","",VLOOKUP(B128,HOCPHI!$B$5:$WX$9797,7,0)))</f>
        <v/>
      </c>
      <c r="T128" s="82" t="str">
        <f>IF(ISNA(VLOOKUP(B128,HOCPHI!$B$5:$WX$9797,10,0)),"",IF(VLOOKUP(B128,HOCPHI!$B$5:$WX$9797,10,0)="","",VLOOKUP(B128,HOCPHI!$B$5:$WX$9797,10,0)))</f>
        <v/>
      </c>
      <c r="U128" s="82" t="str">
        <f>IF(ISNA(VLOOKUP(B128,HOCPHI!$B$5:$WX$9797,9,0)),"",IF(VLOOKUP(B128,HOCPHI!$B$5:$WX$9797,9,0)="","",VLOOKUP(B128,HOCPHI!$B$5:$WX$9797,9,0)))</f>
        <v/>
      </c>
      <c r="V128" s="59">
        <f t="shared" si="5"/>
        <v>0</v>
      </c>
      <c r="W128" s="59" t="str">
        <f t="shared" si="6"/>
        <v>S</v>
      </c>
    </row>
    <row r="129" spans="1:23" s="59" customFormat="1" ht="17.25" customHeight="1" x14ac:dyDescent="0.3">
      <c r="A129" s="123">
        <f t="shared" si="7"/>
        <v>122</v>
      </c>
      <c r="B129" s="56"/>
      <c r="C129" s="52"/>
      <c r="D129" s="53"/>
      <c r="E129" s="53"/>
      <c r="F129" s="130"/>
      <c r="G129" s="99"/>
      <c r="H129" s="99"/>
      <c r="I129" s="99"/>
      <c r="J129" s="99"/>
      <c r="K129" s="99"/>
      <c r="L129" s="99"/>
      <c r="M129" s="99"/>
      <c r="N129" s="99"/>
      <c r="O129" s="119"/>
      <c r="P129" s="120">
        <f t="shared" si="4"/>
        <v>0</v>
      </c>
      <c r="Q129" s="58" t="str">
        <f>[2]!docle(P129)</f>
        <v>Khäng</v>
      </c>
      <c r="R129" s="57"/>
      <c r="S129" s="82" t="str">
        <f>IF(ISNA(VLOOKUP(B129,HOCPHI!$B$5:$WX$9797,7,0)),"",IF(VLOOKUP(B129,HOCPHI!$B$5:$WX$9797,7,0)="","",VLOOKUP(B129,HOCPHI!$B$5:$WX$9797,7,0)))</f>
        <v/>
      </c>
      <c r="T129" s="82" t="str">
        <f>IF(ISNA(VLOOKUP(B129,HOCPHI!$B$5:$WX$9797,10,0)),"",IF(VLOOKUP(B129,HOCPHI!$B$5:$WX$9797,10,0)="","",VLOOKUP(B129,HOCPHI!$B$5:$WX$9797,10,0)))</f>
        <v/>
      </c>
      <c r="U129" s="82" t="str">
        <f>IF(ISNA(VLOOKUP(B129,HOCPHI!$B$5:$WX$9797,9,0)),"",IF(VLOOKUP(B129,HOCPHI!$B$5:$WX$9797,9,0)="","",VLOOKUP(B129,HOCPHI!$B$5:$WX$9797,9,0)))</f>
        <v/>
      </c>
      <c r="V129" s="59">
        <f t="shared" si="5"/>
        <v>0</v>
      </c>
      <c r="W129" s="59" t="str">
        <f t="shared" si="6"/>
        <v>S</v>
      </c>
    </row>
    <row r="130" spans="1:23" s="59" customFormat="1" ht="17.25" customHeight="1" x14ac:dyDescent="0.3">
      <c r="A130" s="123">
        <f t="shared" si="7"/>
        <v>123</v>
      </c>
      <c r="B130" s="56"/>
      <c r="C130" s="52"/>
      <c r="D130" s="53"/>
      <c r="E130" s="53"/>
      <c r="F130" s="130"/>
      <c r="G130" s="99"/>
      <c r="H130" s="99"/>
      <c r="I130" s="99"/>
      <c r="J130" s="99"/>
      <c r="K130" s="99"/>
      <c r="L130" s="99"/>
      <c r="M130" s="99"/>
      <c r="N130" s="99"/>
      <c r="O130" s="119"/>
      <c r="P130" s="120">
        <f t="shared" si="4"/>
        <v>0</v>
      </c>
      <c r="Q130" s="58" t="str">
        <f>[2]!docle(P130)</f>
        <v>Khäng</v>
      </c>
      <c r="R130" s="57"/>
      <c r="S130" s="82" t="str">
        <f>IF(ISNA(VLOOKUP(B130,HOCPHI!$B$5:$WX$9797,7,0)),"",IF(VLOOKUP(B130,HOCPHI!$B$5:$WX$9797,7,0)="","",VLOOKUP(B130,HOCPHI!$B$5:$WX$9797,7,0)))</f>
        <v/>
      </c>
      <c r="T130" s="82" t="str">
        <f>IF(ISNA(VLOOKUP(B130,HOCPHI!$B$5:$WX$9797,10,0)),"",IF(VLOOKUP(B130,HOCPHI!$B$5:$WX$9797,10,0)="","",VLOOKUP(B130,HOCPHI!$B$5:$WX$9797,10,0)))</f>
        <v/>
      </c>
      <c r="U130" s="82" t="str">
        <f>IF(ISNA(VLOOKUP(B130,HOCPHI!$B$5:$WX$9797,9,0)),"",IF(VLOOKUP(B130,HOCPHI!$B$5:$WX$9797,9,0)="","",VLOOKUP(B130,HOCPHI!$B$5:$WX$9797,9,0)))</f>
        <v/>
      </c>
      <c r="V130" s="59">
        <f t="shared" si="5"/>
        <v>0</v>
      </c>
      <c r="W130" s="59" t="str">
        <f t="shared" si="6"/>
        <v>S</v>
      </c>
    </row>
    <row r="131" spans="1:23" s="59" customFormat="1" ht="17.25" customHeight="1" x14ac:dyDescent="0.3">
      <c r="A131" s="123">
        <f t="shared" si="7"/>
        <v>124</v>
      </c>
      <c r="B131" s="56"/>
      <c r="C131" s="52"/>
      <c r="D131" s="53"/>
      <c r="E131" s="53"/>
      <c r="F131" s="130"/>
      <c r="G131" s="99"/>
      <c r="H131" s="99"/>
      <c r="I131" s="99"/>
      <c r="J131" s="99"/>
      <c r="K131" s="99"/>
      <c r="L131" s="99"/>
      <c r="M131" s="99"/>
      <c r="N131" s="99"/>
      <c r="O131" s="119"/>
      <c r="P131" s="120">
        <f t="shared" si="4"/>
        <v>0</v>
      </c>
      <c r="Q131" s="58" t="str">
        <f>[2]!docle(P131)</f>
        <v>Khäng</v>
      </c>
      <c r="R131" s="57"/>
      <c r="S131" s="82" t="str">
        <f>IF(ISNA(VLOOKUP(B131,HOCPHI!$B$5:$WX$9797,7,0)),"",IF(VLOOKUP(B131,HOCPHI!$B$5:$WX$9797,7,0)="","",VLOOKUP(B131,HOCPHI!$B$5:$WX$9797,7,0)))</f>
        <v/>
      </c>
      <c r="T131" s="82" t="str">
        <f>IF(ISNA(VLOOKUP(B131,HOCPHI!$B$5:$WX$9797,10,0)),"",IF(VLOOKUP(B131,HOCPHI!$B$5:$WX$9797,10,0)="","",VLOOKUP(B131,HOCPHI!$B$5:$WX$9797,10,0)))</f>
        <v/>
      </c>
      <c r="U131" s="82" t="str">
        <f>IF(ISNA(VLOOKUP(B131,HOCPHI!$B$5:$WX$9797,9,0)),"",IF(VLOOKUP(B131,HOCPHI!$B$5:$WX$9797,9,0)="","",VLOOKUP(B131,HOCPHI!$B$5:$WX$9797,9,0)))</f>
        <v/>
      </c>
      <c r="V131" s="59">
        <f t="shared" si="5"/>
        <v>0</v>
      </c>
      <c r="W131" s="59" t="str">
        <f t="shared" si="6"/>
        <v>S</v>
      </c>
    </row>
    <row r="132" spans="1:23" s="59" customFormat="1" ht="17.25" customHeight="1" x14ac:dyDescent="0.3">
      <c r="A132" s="123">
        <f t="shared" si="7"/>
        <v>125</v>
      </c>
      <c r="B132" s="56"/>
      <c r="C132" s="52"/>
      <c r="D132" s="53"/>
      <c r="E132" s="53"/>
      <c r="F132" s="130"/>
      <c r="G132" s="99"/>
      <c r="H132" s="99"/>
      <c r="I132" s="99"/>
      <c r="J132" s="99"/>
      <c r="K132" s="99"/>
      <c r="L132" s="99"/>
      <c r="M132" s="99"/>
      <c r="N132" s="99"/>
      <c r="O132" s="119"/>
      <c r="P132" s="120">
        <f t="shared" si="4"/>
        <v>0</v>
      </c>
      <c r="Q132" s="58" t="str">
        <f>[2]!docle(P132)</f>
        <v>Khäng</v>
      </c>
      <c r="R132" s="57"/>
      <c r="S132" s="82" t="str">
        <f>IF(ISNA(VLOOKUP(B132,HOCPHI!$B$5:$WX$9797,7,0)),"",IF(VLOOKUP(B132,HOCPHI!$B$5:$WX$9797,7,0)="","",VLOOKUP(B132,HOCPHI!$B$5:$WX$9797,7,0)))</f>
        <v/>
      </c>
      <c r="T132" s="82" t="str">
        <f>IF(ISNA(VLOOKUP(B132,HOCPHI!$B$5:$WX$9797,10,0)),"",IF(VLOOKUP(B132,HOCPHI!$B$5:$WX$9797,10,0)="","",VLOOKUP(B132,HOCPHI!$B$5:$WX$9797,10,0)))</f>
        <v/>
      </c>
      <c r="U132" s="82" t="str">
        <f>IF(ISNA(VLOOKUP(B132,HOCPHI!$B$5:$WX$9797,9,0)),"",IF(VLOOKUP(B132,HOCPHI!$B$5:$WX$9797,9,0)="","",VLOOKUP(B132,HOCPHI!$B$5:$WX$9797,9,0)))</f>
        <v/>
      </c>
      <c r="V132" s="59">
        <f t="shared" si="5"/>
        <v>0</v>
      </c>
      <c r="W132" s="59" t="str">
        <f t="shared" si="6"/>
        <v>S</v>
      </c>
    </row>
    <row r="133" spans="1:23" s="59" customFormat="1" ht="17.25" customHeight="1" x14ac:dyDescent="0.3">
      <c r="A133" s="123">
        <f t="shared" si="7"/>
        <v>126</v>
      </c>
      <c r="B133" s="56"/>
      <c r="C133" s="52"/>
      <c r="D133" s="53"/>
      <c r="E133" s="53"/>
      <c r="F133" s="130"/>
      <c r="G133" s="99"/>
      <c r="H133" s="99"/>
      <c r="I133" s="99"/>
      <c r="J133" s="99"/>
      <c r="K133" s="99"/>
      <c r="L133" s="99"/>
      <c r="M133" s="99"/>
      <c r="N133" s="99"/>
      <c r="O133" s="119"/>
      <c r="P133" s="120">
        <f t="shared" si="4"/>
        <v>0</v>
      </c>
      <c r="Q133" s="58" t="str">
        <f>[2]!docle(P133)</f>
        <v>Khäng</v>
      </c>
      <c r="R133" s="57"/>
      <c r="S133" s="82" t="str">
        <f>IF(ISNA(VLOOKUP(B133,HOCPHI!$B$5:$WX$9797,7,0)),"",IF(VLOOKUP(B133,HOCPHI!$B$5:$WX$9797,7,0)="","",VLOOKUP(B133,HOCPHI!$B$5:$WX$9797,7,0)))</f>
        <v/>
      </c>
      <c r="T133" s="82" t="str">
        <f>IF(ISNA(VLOOKUP(B133,HOCPHI!$B$5:$WX$9797,10,0)),"",IF(VLOOKUP(B133,HOCPHI!$B$5:$WX$9797,10,0)="","",VLOOKUP(B133,HOCPHI!$B$5:$WX$9797,10,0)))</f>
        <v/>
      </c>
      <c r="U133" s="82" t="str">
        <f>IF(ISNA(VLOOKUP(B133,HOCPHI!$B$5:$WX$9797,9,0)),"",IF(VLOOKUP(B133,HOCPHI!$B$5:$WX$9797,9,0)="","",VLOOKUP(B133,HOCPHI!$B$5:$WX$9797,9,0)))</f>
        <v/>
      </c>
      <c r="V133" s="59">
        <f t="shared" si="5"/>
        <v>0</v>
      </c>
      <c r="W133" s="59" t="str">
        <f t="shared" si="6"/>
        <v>S</v>
      </c>
    </row>
    <row r="134" spans="1:23" s="59" customFormat="1" ht="17.25" customHeight="1" x14ac:dyDescent="0.3">
      <c r="A134" s="123">
        <f t="shared" si="7"/>
        <v>127</v>
      </c>
      <c r="B134" s="56"/>
      <c r="C134" s="52"/>
      <c r="D134" s="53"/>
      <c r="E134" s="53"/>
      <c r="F134" s="130"/>
      <c r="G134" s="99"/>
      <c r="H134" s="99"/>
      <c r="I134" s="99"/>
      <c r="J134" s="99"/>
      <c r="K134" s="99"/>
      <c r="L134" s="99"/>
      <c r="M134" s="99"/>
      <c r="N134" s="99"/>
      <c r="O134" s="119"/>
      <c r="P134" s="120">
        <f t="shared" si="4"/>
        <v>0</v>
      </c>
      <c r="Q134" s="58" t="str">
        <f>[2]!docle(P134)</f>
        <v>Khäng</v>
      </c>
      <c r="R134" s="57"/>
      <c r="S134" s="82" t="str">
        <f>IF(ISNA(VLOOKUP(B134,HOCPHI!$B$5:$WX$9797,7,0)),"",IF(VLOOKUP(B134,HOCPHI!$B$5:$WX$9797,7,0)="","",VLOOKUP(B134,HOCPHI!$B$5:$WX$9797,7,0)))</f>
        <v/>
      </c>
      <c r="T134" s="82" t="str">
        <f>IF(ISNA(VLOOKUP(B134,HOCPHI!$B$5:$WX$9797,10,0)),"",IF(VLOOKUP(B134,HOCPHI!$B$5:$WX$9797,10,0)="","",VLOOKUP(B134,HOCPHI!$B$5:$WX$9797,10,0)))</f>
        <v/>
      </c>
      <c r="U134" s="82" t="str">
        <f>IF(ISNA(VLOOKUP(B134,HOCPHI!$B$5:$WX$9797,9,0)),"",IF(VLOOKUP(B134,HOCPHI!$B$5:$WX$9797,9,0)="","",VLOOKUP(B134,HOCPHI!$B$5:$WX$9797,9,0)))</f>
        <v/>
      </c>
      <c r="V134" s="59">
        <f t="shared" si="5"/>
        <v>0</v>
      </c>
      <c r="W134" s="59" t="str">
        <f t="shared" si="6"/>
        <v>S</v>
      </c>
    </row>
    <row r="135" spans="1:23" s="59" customFormat="1" ht="17.25" customHeight="1" x14ac:dyDescent="0.3">
      <c r="A135" s="123">
        <f t="shared" si="7"/>
        <v>128</v>
      </c>
      <c r="B135" s="56"/>
      <c r="C135" s="52"/>
      <c r="D135" s="53"/>
      <c r="E135" s="53"/>
      <c r="F135" s="130"/>
      <c r="G135" s="99"/>
      <c r="H135" s="99"/>
      <c r="I135" s="99"/>
      <c r="J135" s="99"/>
      <c r="K135" s="99"/>
      <c r="L135" s="99"/>
      <c r="M135" s="99"/>
      <c r="N135" s="99"/>
      <c r="O135" s="119"/>
      <c r="P135" s="120">
        <f t="shared" si="4"/>
        <v>0</v>
      </c>
      <c r="Q135" s="58" t="str">
        <f>[2]!docle(P135)</f>
        <v>Khäng</v>
      </c>
      <c r="R135" s="57"/>
      <c r="S135" s="82" t="str">
        <f>IF(ISNA(VLOOKUP(B135,HOCPHI!$B$5:$WX$9797,7,0)),"",IF(VLOOKUP(B135,HOCPHI!$B$5:$WX$9797,7,0)="","",VLOOKUP(B135,HOCPHI!$B$5:$WX$9797,7,0)))</f>
        <v/>
      </c>
      <c r="T135" s="82" t="str">
        <f>IF(ISNA(VLOOKUP(B135,HOCPHI!$B$5:$WX$9797,10,0)),"",IF(VLOOKUP(B135,HOCPHI!$B$5:$WX$9797,10,0)="","",VLOOKUP(B135,HOCPHI!$B$5:$WX$9797,10,0)))</f>
        <v/>
      </c>
      <c r="U135" s="82" t="str">
        <f>IF(ISNA(VLOOKUP(B135,HOCPHI!$B$5:$WX$9797,9,0)),"",IF(VLOOKUP(B135,HOCPHI!$B$5:$WX$9797,9,0)="","",VLOOKUP(B135,HOCPHI!$B$5:$WX$9797,9,0)))</f>
        <v/>
      </c>
      <c r="V135" s="59">
        <f t="shared" si="5"/>
        <v>0</v>
      </c>
      <c r="W135" s="59" t="str">
        <f t="shared" si="6"/>
        <v>S</v>
      </c>
    </row>
    <row r="136" spans="1:23" s="59" customFormat="1" ht="17.25" customHeight="1" x14ac:dyDescent="0.3">
      <c r="A136" s="123">
        <f t="shared" si="7"/>
        <v>129</v>
      </c>
      <c r="B136" s="56"/>
      <c r="C136" s="52"/>
      <c r="D136" s="53"/>
      <c r="E136" s="53"/>
      <c r="F136" s="130"/>
      <c r="G136" s="99"/>
      <c r="H136" s="99"/>
      <c r="I136" s="99"/>
      <c r="J136" s="99"/>
      <c r="K136" s="99"/>
      <c r="L136" s="99"/>
      <c r="M136" s="99"/>
      <c r="N136" s="99"/>
      <c r="O136" s="119"/>
      <c r="P136" s="120">
        <f t="shared" si="4"/>
        <v>0</v>
      </c>
      <c r="Q136" s="58" t="str">
        <f>[2]!docle(P136)</f>
        <v>Khäng</v>
      </c>
      <c r="R136" s="57"/>
      <c r="S136" s="82" t="str">
        <f>IF(ISNA(VLOOKUP(B136,HOCPHI!$B$5:$WX$9797,7,0)),"",IF(VLOOKUP(B136,HOCPHI!$B$5:$WX$9797,7,0)="","",VLOOKUP(B136,HOCPHI!$B$5:$WX$9797,7,0)))</f>
        <v/>
      </c>
      <c r="T136" s="82" t="str">
        <f>IF(ISNA(VLOOKUP(B136,HOCPHI!$B$5:$WX$9797,10,0)),"",IF(VLOOKUP(B136,HOCPHI!$B$5:$WX$9797,10,0)="","",VLOOKUP(B136,HOCPHI!$B$5:$WX$9797,10,0)))</f>
        <v/>
      </c>
      <c r="U136" s="82" t="str">
        <f>IF(ISNA(VLOOKUP(B136,HOCPHI!$B$5:$WX$9797,9,0)),"",IF(VLOOKUP(B136,HOCPHI!$B$5:$WX$9797,9,0)="","",VLOOKUP(B136,HOCPHI!$B$5:$WX$9797,9,0)))</f>
        <v/>
      </c>
      <c r="V136" s="59">
        <f t="shared" si="5"/>
        <v>0</v>
      </c>
      <c r="W136" s="59" t="str">
        <f t="shared" si="6"/>
        <v>S</v>
      </c>
    </row>
    <row r="137" spans="1:23" s="59" customFormat="1" ht="17.25" customHeight="1" x14ac:dyDescent="0.3">
      <c r="A137" s="123">
        <f t="shared" si="7"/>
        <v>130</v>
      </c>
      <c r="B137" s="56"/>
      <c r="C137" s="52"/>
      <c r="D137" s="53"/>
      <c r="E137" s="53"/>
      <c r="F137" s="130"/>
      <c r="G137" s="99"/>
      <c r="H137" s="99"/>
      <c r="I137" s="99"/>
      <c r="J137" s="99"/>
      <c r="K137" s="99"/>
      <c r="L137" s="99"/>
      <c r="M137" s="99"/>
      <c r="N137" s="99"/>
      <c r="O137" s="119"/>
      <c r="P137" s="120">
        <f t="shared" ref="P137:P200" si="8">ROUND(IF(OR(O137&lt;1,O137="",O137="V",O137="DC",O137="LP",O137="HP"),0,SUMPRODUCT($G$7:$O$7,G137:O137)/$P$7),1)</f>
        <v>0</v>
      </c>
      <c r="Q137" s="58" t="str">
        <f>[2]!docle(P137)</f>
        <v>Khäng</v>
      </c>
      <c r="R137" s="57"/>
      <c r="S137" s="82" t="str">
        <f>IF(ISNA(VLOOKUP(B137,HOCPHI!$B$5:$WX$9797,7,0)),"",IF(VLOOKUP(B137,HOCPHI!$B$5:$WX$9797,7,0)="","",VLOOKUP(B137,HOCPHI!$B$5:$WX$9797,7,0)))</f>
        <v/>
      </c>
      <c r="T137" s="82" t="str">
        <f>IF(ISNA(VLOOKUP(B137,HOCPHI!$B$5:$WX$9797,10,0)),"",IF(VLOOKUP(B137,HOCPHI!$B$5:$WX$9797,10,0)="","",VLOOKUP(B137,HOCPHI!$B$5:$WX$9797,10,0)))</f>
        <v/>
      </c>
      <c r="U137" s="82" t="str">
        <f>IF(ISNA(VLOOKUP(B137,HOCPHI!$B$5:$WX$9797,9,0)),"",IF(VLOOKUP(B137,HOCPHI!$B$5:$WX$9797,9,0)="","",VLOOKUP(B137,HOCPHI!$B$5:$WX$9797,9,0)))</f>
        <v/>
      </c>
      <c r="V137" s="59">
        <f t="shared" ref="V137:V200" si="9">COUNTIF($B$8:$B$2229,B137)</f>
        <v>0</v>
      </c>
      <c r="W137" s="59" t="str">
        <f t="shared" ref="W137:W200" si="10">IF(B137&gt;B136,"Đ","S")</f>
        <v>S</v>
      </c>
    </row>
    <row r="138" spans="1:23" s="59" customFormat="1" ht="17.25" customHeight="1" x14ac:dyDescent="0.3">
      <c r="A138" s="123">
        <f t="shared" ref="A138:A201" si="11">A137+1</f>
        <v>131</v>
      </c>
      <c r="B138" s="56"/>
      <c r="C138" s="52"/>
      <c r="D138" s="53"/>
      <c r="E138" s="53"/>
      <c r="F138" s="130"/>
      <c r="G138" s="99"/>
      <c r="H138" s="99"/>
      <c r="I138" s="99"/>
      <c r="J138" s="99"/>
      <c r="K138" s="99"/>
      <c r="L138" s="99"/>
      <c r="M138" s="99"/>
      <c r="N138" s="99"/>
      <c r="O138" s="119"/>
      <c r="P138" s="120">
        <f t="shared" si="8"/>
        <v>0</v>
      </c>
      <c r="Q138" s="58" t="str">
        <f>[2]!docle(P138)</f>
        <v>Khäng</v>
      </c>
      <c r="R138" s="57"/>
      <c r="S138" s="82" t="str">
        <f>IF(ISNA(VLOOKUP(B138,HOCPHI!$B$5:$WX$9797,7,0)),"",IF(VLOOKUP(B138,HOCPHI!$B$5:$WX$9797,7,0)="","",VLOOKUP(B138,HOCPHI!$B$5:$WX$9797,7,0)))</f>
        <v/>
      </c>
      <c r="T138" s="82" t="str">
        <f>IF(ISNA(VLOOKUP(B138,HOCPHI!$B$5:$WX$9797,10,0)),"",IF(VLOOKUP(B138,HOCPHI!$B$5:$WX$9797,10,0)="","",VLOOKUP(B138,HOCPHI!$B$5:$WX$9797,10,0)))</f>
        <v/>
      </c>
      <c r="U138" s="82" t="str">
        <f>IF(ISNA(VLOOKUP(B138,HOCPHI!$B$5:$WX$9797,9,0)),"",IF(VLOOKUP(B138,HOCPHI!$B$5:$WX$9797,9,0)="","",VLOOKUP(B138,HOCPHI!$B$5:$WX$9797,9,0)))</f>
        <v/>
      </c>
      <c r="V138" s="59">
        <f t="shared" si="9"/>
        <v>0</v>
      </c>
      <c r="W138" s="59" t="str">
        <f t="shared" si="10"/>
        <v>S</v>
      </c>
    </row>
    <row r="139" spans="1:23" s="59" customFormat="1" ht="17.25" customHeight="1" x14ac:dyDescent="0.3">
      <c r="A139" s="123">
        <f t="shared" si="11"/>
        <v>132</v>
      </c>
      <c r="B139" s="56"/>
      <c r="C139" s="52"/>
      <c r="D139" s="53"/>
      <c r="E139" s="53"/>
      <c r="F139" s="130"/>
      <c r="G139" s="99"/>
      <c r="H139" s="99"/>
      <c r="I139" s="99"/>
      <c r="J139" s="99"/>
      <c r="K139" s="99"/>
      <c r="L139" s="99"/>
      <c r="M139" s="99"/>
      <c r="N139" s="99"/>
      <c r="O139" s="119"/>
      <c r="P139" s="120">
        <f t="shared" si="8"/>
        <v>0</v>
      </c>
      <c r="Q139" s="58" t="str">
        <f>[2]!docle(P139)</f>
        <v>Khäng</v>
      </c>
      <c r="R139" s="57"/>
      <c r="S139" s="82" t="str">
        <f>IF(ISNA(VLOOKUP(B139,HOCPHI!$B$5:$WX$9797,7,0)),"",IF(VLOOKUP(B139,HOCPHI!$B$5:$WX$9797,7,0)="","",VLOOKUP(B139,HOCPHI!$B$5:$WX$9797,7,0)))</f>
        <v/>
      </c>
      <c r="T139" s="82" t="str">
        <f>IF(ISNA(VLOOKUP(B139,HOCPHI!$B$5:$WX$9797,10,0)),"",IF(VLOOKUP(B139,HOCPHI!$B$5:$WX$9797,10,0)="","",VLOOKUP(B139,HOCPHI!$B$5:$WX$9797,10,0)))</f>
        <v/>
      </c>
      <c r="U139" s="82" t="str">
        <f>IF(ISNA(VLOOKUP(B139,HOCPHI!$B$5:$WX$9797,9,0)),"",IF(VLOOKUP(B139,HOCPHI!$B$5:$WX$9797,9,0)="","",VLOOKUP(B139,HOCPHI!$B$5:$WX$9797,9,0)))</f>
        <v/>
      </c>
      <c r="V139" s="59">
        <f t="shared" si="9"/>
        <v>0</v>
      </c>
      <c r="W139" s="59" t="str">
        <f t="shared" si="10"/>
        <v>S</v>
      </c>
    </row>
    <row r="140" spans="1:23" s="59" customFormat="1" ht="17.25" customHeight="1" x14ac:dyDescent="0.3">
      <c r="A140" s="123">
        <f t="shared" si="11"/>
        <v>133</v>
      </c>
      <c r="B140" s="56"/>
      <c r="C140" s="52"/>
      <c r="D140" s="53"/>
      <c r="E140" s="53"/>
      <c r="F140" s="130"/>
      <c r="G140" s="99"/>
      <c r="H140" s="99"/>
      <c r="I140" s="99"/>
      <c r="J140" s="99"/>
      <c r="K140" s="99"/>
      <c r="L140" s="99"/>
      <c r="M140" s="99"/>
      <c r="N140" s="99"/>
      <c r="O140" s="119"/>
      <c r="P140" s="120">
        <f t="shared" si="8"/>
        <v>0</v>
      </c>
      <c r="Q140" s="58" t="str">
        <f>[2]!docle(P140)</f>
        <v>Khäng</v>
      </c>
      <c r="R140" s="57"/>
      <c r="S140" s="82" t="str">
        <f>IF(ISNA(VLOOKUP(B140,HOCPHI!$B$5:$WX$9797,7,0)),"",IF(VLOOKUP(B140,HOCPHI!$B$5:$WX$9797,7,0)="","",VLOOKUP(B140,HOCPHI!$B$5:$WX$9797,7,0)))</f>
        <v/>
      </c>
      <c r="T140" s="82" t="str">
        <f>IF(ISNA(VLOOKUP(B140,HOCPHI!$B$5:$WX$9797,10,0)),"",IF(VLOOKUP(B140,HOCPHI!$B$5:$WX$9797,10,0)="","",VLOOKUP(B140,HOCPHI!$B$5:$WX$9797,10,0)))</f>
        <v/>
      </c>
      <c r="U140" s="82" t="str">
        <f>IF(ISNA(VLOOKUP(B140,HOCPHI!$B$5:$WX$9797,9,0)),"",IF(VLOOKUP(B140,HOCPHI!$B$5:$WX$9797,9,0)="","",VLOOKUP(B140,HOCPHI!$B$5:$WX$9797,9,0)))</f>
        <v/>
      </c>
      <c r="V140" s="59">
        <f t="shared" si="9"/>
        <v>0</v>
      </c>
      <c r="W140" s="59" t="str">
        <f t="shared" si="10"/>
        <v>S</v>
      </c>
    </row>
    <row r="141" spans="1:23" s="59" customFormat="1" ht="17.25" customHeight="1" x14ac:dyDescent="0.3">
      <c r="A141" s="123">
        <f t="shared" si="11"/>
        <v>134</v>
      </c>
      <c r="B141" s="56"/>
      <c r="C141" s="52"/>
      <c r="D141" s="53"/>
      <c r="E141" s="53"/>
      <c r="F141" s="130"/>
      <c r="G141" s="99"/>
      <c r="H141" s="99"/>
      <c r="I141" s="99"/>
      <c r="J141" s="99"/>
      <c r="K141" s="99"/>
      <c r="L141" s="99"/>
      <c r="M141" s="99"/>
      <c r="N141" s="99"/>
      <c r="O141" s="119"/>
      <c r="P141" s="120">
        <f t="shared" si="8"/>
        <v>0</v>
      </c>
      <c r="Q141" s="58" t="str">
        <f>[2]!docle(P141)</f>
        <v>Khäng</v>
      </c>
      <c r="R141" s="57"/>
      <c r="S141" s="82" t="str">
        <f>IF(ISNA(VLOOKUP(B141,HOCPHI!$B$5:$WX$9797,7,0)),"",IF(VLOOKUP(B141,HOCPHI!$B$5:$WX$9797,7,0)="","",VLOOKUP(B141,HOCPHI!$B$5:$WX$9797,7,0)))</f>
        <v/>
      </c>
      <c r="T141" s="82" t="str">
        <f>IF(ISNA(VLOOKUP(B141,HOCPHI!$B$5:$WX$9797,10,0)),"",IF(VLOOKUP(B141,HOCPHI!$B$5:$WX$9797,10,0)="","",VLOOKUP(B141,HOCPHI!$B$5:$WX$9797,10,0)))</f>
        <v/>
      </c>
      <c r="U141" s="82" t="str">
        <f>IF(ISNA(VLOOKUP(B141,HOCPHI!$B$5:$WX$9797,9,0)),"",IF(VLOOKUP(B141,HOCPHI!$B$5:$WX$9797,9,0)="","",VLOOKUP(B141,HOCPHI!$B$5:$WX$9797,9,0)))</f>
        <v/>
      </c>
      <c r="V141" s="59">
        <f t="shared" si="9"/>
        <v>0</v>
      </c>
      <c r="W141" s="59" t="str">
        <f t="shared" si="10"/>
        <v>S</v>
      </c>
    </row>
    <row r="142" spans="1:23" s="59" customFormat="1" ht="17.25" customHeight="1" x14ac:dyDescent="0.3">
      <c r="A142" s="123">
        <f t="shared" si="11"/>
        <v>135</v>
      </c>
      <c r="B142" s="56"/>
      <c r="C142" s="52"/>
      <c r="D142" s="53"/>
      <c r="E142" s="53"/>
      <c r="F142" s="130"/>
      <c r="G142" s="99"/>
      <c r="H142" s="99"/>
      <c r="I142" s="99"/>
      <c r="J142" s="99"/>
      <c r="K142" s="99"/>
      <c r="L142" s="99"/>
      <c r="M142" s="99"/>
      <c r="N142" s="99"/>
      <c r="O142" s="119"/>
      <c r="P142" s="120">
        <f t="shared" si="8"/>
        <v>0</v>
      </c>
      <c r="Q142" s="58" t="str">
        <f>[2]!docle(P142)</f>
        <v>Khäng</v>
      </c>
      <c r="R142" s="57"/>
      <c r="S142" s="82" t="str">
        <f>IF(ISNA(VLOOKUP(B142,HOCPHI!$B$5:$WX$9797,7,0)),"",IF(VLOOKUP(B142,HOCPHI!$B$5:$WX$9797,7,0)="","",VLOOKUP(B142,HOCPHI!$B$5:$WX$9797,7,0)))</f>
        <v/>
      </c>
      <c r="T142" s="82" t="str">
        <f>IF(ISNA(VLOOKUP(B142,HOCPHI!$B$5:$WX$9797,10,0)),"",IF(VLOOKUP(B142,HOCPHI!$B$5:$WX$9797,10,0)="","",VLOOKUP(B142,HOCPHI!$B$5:$WX$9797,10,0)))</f>
        <v/>
      </c>
      <c r="U142" s="82" t="str">
        <f>IF(ISNA(VLOOKUP(B142,HOCPHI!$B$5:$WX$9797,9,0)),"",IF(VLOOKUP(B142,HOCPHI!$B$5:$WX$9797,9,0)="","",VLOOKUP(B142,HOCPHI!$B$5:$WX$9797,9,0)))</f>
        <v/>
      </c>
      <c r="V142" s="59">
        <f t="shared" si="9"/>
        <v>0</v>
      </c>
      <c r="W142" s="59" t="str">
        <f t="shared" si="10"/>
        <v>S</v>
      </c>
    </row>
    <row r="143" spans="1:23" s="59" customFormat="1" ht="17.25" customHeight="1" x14ac:dyDescent="0.3">
      <c r="A143" s="123">
        <f t="shared" si="11"/>
        <v>136</v>
      </c>
      <c r="B143" s="56"/>
      <c r="C143" s="52"/>
      <c r="D143" s="53"/>
      <c r="E143" s="53"/>
      <c r="F143" s="130"/>
      <c r="G143" s="99"/>
      <c r="H143" s="99"/>
      <c r="I143" s="99"/>
      <c r="J143" s="99"/>
      <c r="K143" s="99"/>
      <c r="L143" s="99"/>
      <c r="M143" s="99"/>
      <c r="N143" s="99"/>
      <c r="O143" s="119"/>
      <c r="P143" s="120">
        <f t="shared" si="8"/>
        <v>0</v>
      </c>
      <c r="Q143" s="58" t="str">
        <f>[2]!docle(P143)</f>
        <v>Khäng</v>
      </c>
      <c r="R143" s="57"/>
      <c r="S143" s="82" t="str">
        <f>IF(ISNA(VLOOKUP(B143,HOCPHI!$B$5:$WX$9797,7,0)),"",IF(VLOOKUP(B143,HOCPHI!$B$5:$WX$9797,7,0)="","",VLOOKUP(B143,HOCPHI!$B$5:$WX$9797,7,0)))</f>
        <v/>
      </c>
      <c r="T143" s="82" t="str">
        <f>IF(ISNA(VLOOKUP(B143,HOCPHI!$B$5:$WX$9797,10,0)),"",IF(VLOOKUP(B143,HOCPHI!$B$5:$WX$9797,10,0)="","",VLOOKUP(B143,HOCPHI!$B$5:$WX$9797,10,0)))</f>
        <v/>
      </c>
      <c r="U143" s="82" t="str">
        <f>IF(ISNA(VLOOKUP(B143,HOCPHI!$B$5:$WX$9797,9,0)),"",IF(VLOOKUP(B143,HOCPHI!$B$5:$WX$9797,9,0)="","",VLOOKUP(B143,HOCPHI!$B$5:$WX$9797,9,0)))</f>
        <v/>
      </c>
      <c r="V143" s="59">
        <f t="shared" si="9"/>
        <v>0</v>
      </c>
      <c r="W143" s="59" t="str">
        <f t="shared" si="10"/>
        <v>S</v>
      </c>
    </row>
    <row r="144" spans="1:23" s="59" customFormat="1" ht="17.25" customHeight="1" x14ac:dyDescent="0.3">
      <c r="A144" s="123">
        <f t="shared" si="11"/>
        <v>137</v>
      </c>
      <c r="B144" s="56"/>
      <c r="C144" s="52"/>
      <c r="D144" s="53"/>
      <c r="E144" s="53"/>
      <c r="F144" s="130"/>
      <c r="G144" s="99"/>
      <c r="H144" s="99"/>
      <c r="I144" s="99"/>
      <c r="J144" s="99"/>
      <c r="K144" s="99"/>
      <c r="L144" s="99"/>
      <c r="M144" s="99"/>
      <c r="N144" s="99"/>
      <c r="O144" s="119"/>
      <c r="P144" s="120">
        <f t="shared" si="8"/>
        <v>0</v>
      </c>
      <c r="Q144" s="58" t="str">
        <f>[2]!docle(P144)</f>
        <v>Khäng</v>
      </c>
      <c r="R144" s="57"/>
      <c r="S144" s="82" t="str">
        <f>IF(ISNA(VLOOKUP(B144,HOCPHI!$B$5:$WX$9797,7,0)),"",IF(VLOOKUP(B144,HOCPHI!$B$5:$WX$9797,7,0)="","",VLOOKUP(B144,HOCPHI!$B$5:$WX$9797,7,0)))</f>
        <v/>
      </c>
      <c r="T144" s="82" t="str">
        <f>IF(ISNA(VLOOKUP(B144,HOCPHI!$B$5:$WX$9797,10,0)),"",IF(VLOOKUP(B144,HOCPHI!$B$5:$WX$9797,10,0)="","",VLOOKUP(B144,HOCPHI!$B$5:$WX$9797,10,0)))</f>
        <v/>
      </c>
      <c r="U144" s="82" t="str">
        <f>IF(ISNA(VLOOKUP(B144,HOCPHI!$B$5:$WX$9797,9,0)),"",IF(VLOOKUP(B144,HOCPHI!$B$5:$WX$9797,9,0)="","",VLOOKUP(B144,HOCPHI!$B$5:$WX$9797,9,0)))</f>
        <v/>
      </c>
      <c r="V144" s="59">
        <f t="shared" si="9"/>
        <v>0</v>
      </c>
      <c r="W144" s="59" t="str">
        <f t="shared" si="10"/>
        <v>S</v>
      </c>
    </row>
    <row r="145" spans="1:23" s="59" customFormat="1" ht="17.25" customHeight="1" x14ac:dyDescent="0.3">
      <c r="A145" s="123">
        <f t="shared" si="11"/>
        <v>138</v>
      </c>
      <c r="B145" s="56"/>
      <c r="C145" s="52"/>
      <c r="D145" s="53"/>
      <c r="E145" s="53"/>
      <c r="F145" s="130"/>
      <c r="G145" s="99"/>
      <c r="H145" s="99"/>
      <c r="I145" s="99"/>
      <c r="J145" s="99"/>
      <c r="K145" s="99"/>
      <c r="L145" s="99"/>
      <c r="M145" s="99"/>
      <c r="N145" s="99"/>
      <c r="O145" s="119"/>
      <c r="P145" s="120">
        <f t="shared" si="8"/>
        <v>0</v>
      </c>
      <c r="Q145" s="58" t="str">
        <f>[2]!docle(P145)</f>
        <v>Khäng</v>
      </c>
      <c r="R145" s="57"/>
      <c r="S145" s="82" t="str">
        <f>IF(ISNA(VLOOKUP(B145,HOCPHI!$B$5:$WX$9797,7,0)),"",IF(VLOOKUP(B145,HOCPHI!$B$5:$WX$9797,7,0)="","",VLOOKUP(B145,HOCPHI!$B$5:$WX$9797,7,0)))</f>
        <v/>
      </c>
      <c r="T145" s="82" t="str">
        <f>IF(ISNA(VLOOKUP(B145,HOCPHI!$B$5:$WX$9797,10,0)),"",IF(VLOOKUP(B145,HOCPHI!$B$5:$WX$9797,10,0)="","",VLOOKUP(B145,HOCPHI!$B$5:$WX$9797,10,0)))</f>
        <v/>
      </c>
      <c r="U145" s="82" t="str">
        <f>IF(ISNA(VLOOKUP(B145,HOCPHI!$B$5:$WX$9797,9,0)),"",IF(VLOOKUP(B145,HOCPHI!$B$5:$WX$9797,9,0)="","",VLOOKUP(B145,HOCPHI!$B$5:$WX$9797,9,0)))</f>
        <v/>
      </c>
      <c r="V145" s="59">
        <f t="shared" si="9"/>
        <v>0</v>
      </c>
      <c r="W145" s="59" t="str">
        <f t="shared" si="10"/>
        <v>S</v>
      </c>
    </row>
    <row r="146" spans="1:23" s="59" customFormat="1" ht="17.25" customHeight="1" x14ac:dyDescent="0.3">
      <c r="A146" s="123">
        <f t="shared" si="11"/>
        <v>139</v>
      </c>
      <c r="B146" s="56"/>
      <c r="C146" s="52"/>
      <c r="D146" s="53"/>
      <c r="E146" s="53"/>
      <c r="F146" s="130"/>
      <c r="G146" s="99"/>
      <c r="H146" s="99"/>
      <c r="I146" s="99"/>
      <c r="J146" s="99"/>
      <c r="K146" s="99"/>
      <c r="L146" s="99"/>
      <c r="M146" s="99"/>
      <c r="N146" s="99"/>
      <c r="O146" s="119"/>
      <c r="P146" s="120">
        <f t="shared" si="8"/>
        <v>0</v>
      </c>
      <c r="Q146" s="58" t="str">
        <f>[2]!docle(P146)</f>
        <v>Khäng</v>
      </c>
      <c r="R146" s="57"/>
      <c r="S146" s="82" t="str">
        <f>IF(ISNA(VLOOKUP(B146,HOCPHI!$B$5:$WX$9797,7,0)),"",IF(VLOOKUP(B146,HOCPHI!$B$5:$WX$9797,7,0)="","",VLOOKUP(B146,HOCPHI!$B$5:$WX$9797,7,0)))</f>
        <v/>
      </c>
      <c r="T146" s="82" t="str">
        <f>IF(ISNA(VLOOKUP(B146,HOCPHI!$B$5:$WX$9797,10,0)),"",IF(VLOOKUP(B146,HOCPHI!$B$5:$WX$9797,10,0)="","",VLOOKUP(B146,HOCPHI!$B$5:$WX$9797,10,0)))</f>
        <v/>
      </c>
      <c r="U146" s="82" t="str">
        <f>IF(ISNA(VLOOKUP(B146,HOCPHI!$B$5:$WX$9797,9,0)),"",IF(VLOOKUP(B146,HOCPHI!$B$5:$WX$9797,9,0)="","",VLOOKUP(B146,HOCPHI!$B$5:$WX$9797,9,0)))</f>
        <v/>
      </c>
      <c r="V146" s="59">
        <f t="shared" si="9"/>
        <v>0</v>
      </c>
      <c r="W146" s="59" t="str">
        <f t="shared" si="10"/>
        <v>S</v>
      </c>
    </row>
    <row r="147" spans="1:23" s="59" customFormat="1" ht="17.25" customHeight="1" x14ac:dyDescent="0.3">
      <c r="A147" s="123">
        <f t="shared" si="11"/>
        <v>140</v>
      </c>
      <c r="B147" s="56"/>
      <c r="C147" s="52"/>
      <c r="D147" s="53"/>
      <c r="E147" s="53"/>
      <c r="F147" s="130"/>
      <c r="G147" s="99"/>
      <c r="H147" s="99"/>
      <c r="I147" s="99"/>
      <c r="J147" s="99"/>
      <c r="K147" s="99"/>
      <c r="L147" s="99"/>
      <c r="M147" s="99"/>
      <c r="N147" s="99"/>
      <c r="O147" s="119"/>
      <c r="P147" s="120">
        <f t="shared" si="8"/>
        <v>0</v>
      </c>
      <c r="Q147" s="58" t="str">
        <f>[2]!docle(P147)</f>
        <v>Khäng</v>
      </c>
      <c r="R147" s="57"/>
      <c r="S147" s="82" t="str">
        <f>IF(ISNA(VLOOKUP(B147,HOCPHI!$B$5:$WX$9797,7,0)),"",IF(VLOOKUP(B147,HOCPHI!$B$5:$WX$9797,7,0)="","",VLOOKUP(B147,HOCPHI!$B$5:$WX$9797,7,0)))</f>
        <v/>
      </c>
      <c r="T147" s="82" t="str">
        <f>IF(ISNA(VLOOKUP(B147,HOCPHI!$B$5:$WX$9797,10,0)),"",IF(VLOOKUP(B147,HOCPHI!$B$5:$WX$9797,10,0)="","",VLOOKUP(B147,HOCPHI!$B$5:$WX$9797,10,0)))</f>
        <v/>
      </c>
      <c r="U147" s="82" t="str">
        <f>IF(ISNA(VLOOKUP(B147,HOCPHI!$B$5:$WX$9797,9,0)),"",IF(VLOOKUP(B147,HOCPHI!$B$5:$WX$9797,9,0)="","",VLOOKUP(B147,HOCPHI!$B$5:$WX$9797,9,0)))</f>
        <v/>
      </c>
      <c r="V147" s="59">
        <f t="shared" si="9"/>
        <v>0</v>
      </c>
      <c r="W147" s="59" t="str">
        <f t="shared" si="10"/>
        <v>S</v>
      </c>
    </row>
    <row r="148" spans="1:23" s="59" customFormat="1" ht="17.25" customHeight="1" x14ac:dyDescent="0.3">
      <c r="A148" s="123">
        <f t="shared" si="11"/>
        <v>141</v>
      </c>
      <c r="B148" s="56"/>
      <c r="C148" s="52"/>
      <c r="D148" s="53"/>
      <c r="E148" s="53"/>
      <c r="F148" s="130"/>
      <c r="G148" s="99"/>
      <c r="H148" s="99"/>
      <c r="I148" s="99"/>
      <c r="J148" s="99"/>
      <c r="K148" s="99"/>
      <c r="L148" s="99"/>
      <c r="M148" s="99"/>
      <c r="N148" s="99"/>
      <c r="O148" s="119"/>
      <c r="P148" s="120">
        <f t="shared" si="8"/>
        <v>0</v>
      </c>
      <c r="Q148" s="58" t="str">
        <f>[2]!docle(P148)</f>
        <v>Khäng</v>
      </c>
      <c r="R148" s="57"/>
      <c r="S148" s="82" t="str">
        <f>IF(ISNA(VLOOKUP(B148,HOCPHI!$B$5:$WX$9797,7,0)),"",IF(VLOOKUP(B148,HOCPHI!$B$5:$WX$9797,7,0)="","",VLOOKUP(B148,HOCPHI!$B$5:$WX$9797,7,0)))</f>
        <v/>
      </c>
      <c r="T148" s="82" t="str">
        <f>IF(ISNA(VLOOKUP(B148,HOCPHI!$B$5:$WX$9797,10,0)),"",IF(VLOOKUP(B148,HOCPHI!$B$5:$WX$9797,10,0)="","",VLOOKUP(B148,HOCPHI!$B$5:$WX$9797,10,0)))</f>
        <v/>
      </c>
      <c r="U148" s="82" t="str">
        <f>IF(ISNA(VLOOKUP(B148,HOCPHI!$B$5:$WX$9797,9,0)),"",IF(VLOOKUP(B148,HOCPHI!$B$5:$WX$9797,9,0)="","",VLOOKUP(B148,HOCPHI!$B$5:$WX$9797,9,0)))</f>
        <v/>
      </c>
      <c r="V148" s="59">
        <f t="shared" si="9"/>
        <v>0</v>
      </c>
      <c r="W148" s="59" t="str">
        <f t="shared" si="10"/>
        <v>S</v>
      </c>
    </row>
    <row r="149" spans="1:23" s="59" customFormat="1" ht="17.25" customHeight="1" x14ac:dyDescent="0.3">
      <c r="A149" s="123">
        <f t="shared" si="11"/>
        <v>142</v>
      </c>
      <c r="B149" s="56"/>
      <c r="C149" s="52"/>
      <c r="D149" s="53"/>
      <c r="E149" s="53"/>
      <c r="F149" s="130"/>
      <c r="G149" s="99"/>
      <c r="H149" s="99"/>
      <c r="I149" s="99"/>
      <c r="J149" s="99"/>
      <c r="K149" s="99"/>
      <c r="L149" s="99"/>
      <c r="M149" s="99"/>
      <c r="N149" s="99"/>
      <c r="O149" s="119"/>
      <c r="P149" s="120">
        <f t="shared" si="8"/>
        <v>0</v>
      </c>
      <c r="Q149" s="58" t="str">
        <f>[2]!docle(P149)</f>
        <v>Khäng</v>
      </c>
      <c r="R149" s="57"/>
      <c r="S149" s="82" t="str">
        <f>IF(ISNA(VLOOKUP(B149,HOCPHI!$B$5:$WX$9797,7,0)),"",IF(VLOOKUP(B149,HOCPHI!$B$5:$WX$9797,7,0)="","",VLOOKUP(B149,HOCPHI!$B$5:$WX$9797,7,0)))</f>
        <v/>
      </c>
      <c r="T149" s="82" t="str">
        <f>IF(ISNA(VLOOKUP(B149,HOCPHI!$B$5:$WX$9797,10,0)),"",IF(VLOOKUP(B149,HOCPHI!$B$5:$WX$9797,10,0)="","",VLOOKUP(B149,HOCPHI!$B$5:$WX$9797,10,0)))</f>
        <v/>
      </c>
      <c r="U149" s="82" t="str">
        <f>IF(ISNA(VLOOKUP(B149,HOCPHI!$B$5:$WX$9797,9,0)),"",IF(VLOOKUP(B149,HOCPHI!$B$5:$WX$9797,9,0)="","",VLOOKUP(B149,HOCPHI!$B$5:$WX$9797,9,0)))</f>
        <v/>
      </c>
      <c r="V149" s="59">
        <f t="shared" si="9"/>
        <v>0</v>
      </c>
      <c r="W149" s="59" t="str">
        <f t="shared" si="10"/>
        <v>S</v>
      </c>
    </row>
    <row r="150" spans="1:23" s="59" customFormat="1" ht="17.25" customHeight="1" x14ac:dyDescent="0.3">
      <c r="A150" s="123">
        <f t="shared" si="11"/>
        <v>143</v>
      </c>
      <c r="B150" s="56"/>
      <c r="C150" s="52"/>
      <c r="D150" s="53"/>
      <c r="E150" s="53"/>
      <c r="F150" s="130"/>
      <c r="G150" s="99"/>
      <c r="H150" s="99"/>
      <c r="I150" s="99"/>
      <c r="J150" s="99"/>
      <c r="K150" s="99"/>
      <c r="L150" s="99"/>
      <c r="M150" s="99"/>
      <c r="N150" s="99"/>
      <c r="O150" s="119"/>
      <c r="P150" s="120">
        <f t="shared" si="8"/>
        <v>0</v>
      </c>
      <c r="Q150" s="58" t="str">
        <f>[2]!docle(P150)</f>
        <v>Khäng</v>
      </c>
      <c r="R150" s="57"/>
      <c r="S150" s="82" t="str">
        <f>IF(ISNA(VLOOKUP(B150,HOCPHI!$B$5:$WX$9797,7,0)),"",IF(VLOOKUP(B150,HOCPHI!$B$5:$WX$9797,7,0)="","",VLOOKUP(B150,HOCPHI!$B$5:$WX$9797,7,0)))</f>
        <v/>
      </c>
      <c r="T150" s="82" t="str">
        <f>IF(ISNA(VLOOKUP(B150,HOCPHI!$B$5:$WX$9797,10,0)),"",IF(VLOOKUP(B150,HOCPHI!$B$5:$WX$9797,10,0)="","",VLOOKUP(B150,HOCPHI!$B$5:$WX$9797,10,0)))</f>
        <v/>
      </c>
      <c r="U150" s="82" t="str">
        <f>IF(ISNA(VLOOKUP(B150,HOCPHI!$B$5:$WX$9797,9,0)),"",IF(VLOOKUP(B150,HOCPHI!$B$5:$WX$9797,9,0)="","",VLOOKUP(B150,HOCPHI!$B$5:$WX$9797,9,0)))</f>
        <v/>
      </c>
      <c r="V150" s="59">
        <f t="shared" si="9"/>
        <v>0</v>
      </c>
      <c r="W150" s="59" t="str">
        <f t="shared" si="10"/>
        <v>S</v>
      </c>
    </row>
    <row r="151" spans="1:23" s="59" customFormat="1" ht="17.25" customHeight="1" x14ac:dyDescent="0.3">
      <c r="A151" s="123">
        <f t="shared" si="11"/>
        <v>144</v>
      </c>
      <c r="B151" s="56"/>
      <c r="C151" s="52"/>
      <c r="D151" s="53"/>
      <c r="E151" s="53"/>
      <c r="F151" s="130"/>
      <c r="G151" s="99"/>
      <c r="H151" s="99"/>
      <c r="I151" s="99"/>
      <c r="J151" s="99"/>
      <c r="K151" s="99"/>
      <c r="L151" s="99"/>
      <c r="M151" s="99"/>
      <c r="N151" s="99"/>
      <c r="O151" s="119"/>
      <c r="P151" s="120">
        <f t="shared" si="8"/>
        <v>0</v>
      </c>
      <c r="Q151" s="58" t="str">
        <f>[2]!docle(P151)</f>
        <v>Khäng</v>
      </c>
      <c r="R151" s="57"/>
      <c r="S151" s="82" t="str">
        <f>IF(ISNA(VLOOKUP(B151,HOCPHI!$B$5:$WX$9797,7,0)),"",IF(VLOOKUP(B151,HOCPHI!$B$5:$WX$9797,7,0)="","",VLOOKUP(B151,HOCPHI!$B$5:$WX$9797,7,0)))</f>
        <v/>
      </c>
      <c r="T151" s="82" t="str">
        <f>IF(ISNA(VLOOKUP(B151,HOCPHI!$B$5:$WX$9797,10,0)),"",IF(VLOOKUP(B151,HOCPHI!$B$5:$WX$9797,10,0)="","",VLOOKUP(B151,HOCPHI!$B$5:$WX$9797,10,0)))</f>
        <v/>
      </c>
      <c r="U151" s="82" t="str">
        <f>IF(ISNA(VLOOKUP(B151,HOCPHI!$B$5:$WX$9797,9,0)),"",IF(VLOOKUP(B151,HOCPHI!$B$5:$WX$9797,9,0)="","",VLOOKUP(B151,HOCPHI!$B$5:$WX$9797,9,0)))</f>
        <v/>
      </c>
      <c r="V151" s="59">
        <f t="shared" si="9"/>
        <v>0</v>
      </c>
      <c r="W151" s="59" t="str">
        <f t="shared" si="10"/>
        <v>S</v>
      </c>
    </row>
    <row r="152" spans="1:23" s="59" customFormat="1" ht="17.25" customHeight="1" x14ac:dyDescent="0.3">
      <c r="A152" s="123">
        <f t="shared" si="11"/>
        <v>145</v>
      </c>
      <c r="B152" s="56"/>
      <c r="C152" s="52"/>
      <c r="D152" s="53"/>
      <c r="E152" s="53"/>
      <c r="F152" s="130"/>
      <c r="G152" s="99"/>
      <c r="H152" s="99"/>
      <c r="I152" s="99"/>
      <c r="J152" s="99"/>
      <c r="K152" s="99"/>
      <c r="L152" s="99"/>
      <c r="M152" s="99"/>
      <c r="N152" s="99"/>
      <c r="O152" s="119"/>
      <c r="P152" s="120">
        <f t="shared" si="8"/>
        <v>0</v>
      </c>
      <c r="Q152" s="58" t="str">
        <f>[2]!docle(P152)</f>
        <v>Khäng</v>
      </c>
      <c r="R152" s="57"/>
      <c r="S152" s="82" t="str">
        <f>IF(ISNA(VLOOKUP(B152,HOCPHI!$B$5:$WX$9797,7,0)),"",IF(VLOOKUP(B152,HOCPHI!$B$5:$WX$9797,7,0)="","",VLOOKUP(B152,HOCPHI!$B$5:$WX$9797,7,0)))</f>
        <v/>
      </c>
      <c r="T152" s="82" t="str">
        <f>IF(ISNA(VLOOKUP(B152,HOCPHI!$B$5:$WX$9797,10,0)),"",IF(VLOOKUP(B152,HOCPHI!$B$5:$WX$9797,10,0)="","",VLOOKUP(B152,HOCPHI!$B$5:$WX$9797,10,0)))</f>
        <v/>
      </c>
      <c r="U152" s="82" t="str">
        <f>IF(ISNA(VLOOKUP(B152,HOCPHI!$B$5:$WX$9797,9,0)),"",IF(VLOOKUP(B152,HOCPHI!$B$5:$WX$9797,9,0)="","",VLOOKUP(B152,HOCPHI!$B$5:$WX$9797,9,0)))</f>
        <v/>
      </c>
      <c r="V152" s="59">
        <f t="shared" si="9"/>
        <v>0</v>
      </c>
      <c r="W152" s="59" t="str">
        <f t="shared" si="10"/>
        <v>S</v>
      </c>
    </row>
    <row r="153" spans="1:23" s="59" customFormat="1" ht="17.25" customHeight="1" x14ac:dyDescent="0.3">
      <c r="A153" s="123">
        <f t="shared" si="11"/>
        <v>146</v>
      </c>
      <c r="B153" s="56"/>
      <c r="C153" s="52"/>
      <c r="D153" s="53"/>
      <c r="E153" s="53"/>
      <c r="F153" s="130"/>
      <c r="G153" s="99"/>
      <c r="H153" s="99"/>
      <c r="I153" s="99"/>
      <c r="J153" s="99"/>
      <c r="K153" s="99"/>
      <c r="L153" s="99"/>
      <c r="M153" s="99"/>
      <c r="N153" s="99"/>
      <c r="O153" s="119"/>
      <c r="P153" s="120">
        <f t="shared" si="8"/>
        <v>0</v>
      </c>
      <c r="Q153" s="58" t="str">
        <f>[2]!docle(P153)</f>
        <v>Khäng</v>
      </c>
      <c r="R153" s="57"/>
      <c r="S153" s="82" t="str">
        <f>IF(ISNA(VLOOKUP(B153,HOCPHI!$B$5:$WX$9797,7,0)),"",IF(VLOOKUP(B153,HOCPHI!$B$5:$WX$9797,7,0)="","",VLOOKUP(B153,HOCPHI!$B$5:$WX$9797,7,0)))</f>
        <v/>
      </c>
      <c r="T153" s="82" t="str">
        <f>IF(ISNA(VLOOKUP(B153,HOCPHI!$B$5:$WX$9797,10,0)),"",IF(VLOOKUP(B153,HOCPHI!$B$5:$WX$9797,10,0)="","",VLOOKUP(B153,HOCPHI!$B$5:$WX$9797,10,0)))</f>
        <v/>
      </c>
      <c r="U153" s="82" t="str">
        <f>IF(ISNA(VLOOKUP(B153,HOCPHI!$B$5:$WX$9797,9,0)),"",IF(VLOOKUP(B153,HOCPHI!$B$5:$WX$9797,9,0)="","",VLOOKUP(B153,HOCPHI!$B$5:$WX$9797,9,0)))</f>
        <v/>
      </c>
      <c r="V153" s="59">
        <f t="shared" si="9"/>
        <v>0</v>
      </c>
      <c r="W153" s="59" t="str">
        <f t="shared" si="10"/>
        <v>S</v>
      </c>
    </row>
    <row r="154" spans="1:23" s="59" customFormat="1" ht="17.25" customHeight="1" x14ac:dyDescent="0.3">
      <c r="A154" s="123">
        <f t="shared" si="11"/>
        <v>147</v>
      </c>
      <c r="B154" s="56"/>
      <c r="C154" s="52"/>
      <c r="D154" s="53"/>
      <c r="E154" s="53"/>
      <c r="F154" s="130"/>
      <c r="G154" s="99"/>
      <c r="H154" s="99"/>
      <c r="I154" s="99"/>
      <c r="J154" s="99"/>
      <c r="K154" s="99"/>
      <c r="L154" s="99"/>
      <c r="M154" s="99"/>
      <c r="N154" s="99"/>
      <c r="O154" s="119"/>
      <c r="P154" s="120">
        <f t="shared" si="8"/>
        <v>0</v>
      </c>
      <c r="Q154" s="58" t="str">
        <f>[2]!docle(P154)</f>
        <v>Khäng</v>
      </c>
      <c r="R154" s="57"/>
      <c r="S154" s="82" t="str">
        <f>IF(ISNA(VLOOKUP(B154,HOCPHI!$B$5:$WX$9797,7,0)),"",IF(VLOOKUP(B154,HOCPHI!$B$5:$WX$9797,7,0)="","",VLOOKUP(B154,HOCPHI!$B$5:$WX$9797,7,0)))</f>
        <v/>
      </c>
      <c r="T154" s="82" t="str">
        <f>IF(ISNA(VLOOKUP(B154,HOCPHI!$B$5:$WX$9797,10,0)),"",IF(VLOOKUP(B154,HOCPHI!$B$5:$WX$9797,10,0)="","",VLOOKUP(B154,HOCPHI!$B$5:$WX$9797,10,0)))</f>
        <v/>
      </c>
      <c r="U154" s="82" t="str">
        <f>IF(ISNA(VLOOKUP(B154,HOCPHI!$B$5:$WX$9797,9,0)),"",IF(VLOOKUP(B154,HOCPHI!$B$5:$WX$9797,9,0)="","",VLOOKUP(B154,HOCPHI!$B$5:$WX$9797,9,0)))</f>
        <v/>
      </c>
      <c r="V154" s="59">
        <f t="shared" si="9"/>
        <v>0</v>
      </c>
      <c r="W154" s="59" t="str">
        <f t="shared" si="10"/>
        <v>S</v>
      </c>
    </row>
    <row r="155" spans="1:23" s="59" customFormat="1" ht="17.25" customHeight="1" x14ac:dyDescent="0.3">
      <c r="A155" s="123">
        <f t="shared" si="11"/>
        <v>148</v>
      </c>
      <c r="B155" s="56"/>
      <c r="C155" s="52"/>
      <c r="D155" s="53"/>
      <c r="E155" s="53"/>
      <c r="F155" s="130"/>
      <c r="G155" s="99"/>
      <c r="H155" s="99"/>
      <c r="I155" s="99"/>
      <c r="J155" s="99"/>
      <c r="K155" s="99"/>
      <c r="L155" s="99"/>
      <c r="M155" s="99"/>
      <c r="N155" s="99"/>
      <c r="O155" s="119"/>
      <c r="P155" s="120">
        <f t="shared" si="8"/>
        <v>0</v>
      </c>
      <c r="Q155" s="58" t="str">
        <f>[2]!docle(P155)</f>
        <v>Khäng</v>
      </c>
      <c r="R155" s="57"/>
      <c r="S155" s="82" t="str">
        <f>IF(ISNA(VLOOKUP(B155,HOCPHI!$B$5:$WX$9797,7,0)),"",IF(VLOOKUP(B155,HOCPHI!$B$5:$WX$9797,7,0)="","",VLOOKUP(B155,HOCPHI!$B$5:$WX$9797,7,0)))</f>
        <v/>
      </c>
      <c r="T155" s="82" t="str">
        <f>IF(ISNA(VLOOKUP(B155,HOCPHI!$B$5:$WX$9797,10,0)),"",IF(VLOOKUP(B155,HOCPHI!$B$5:$WX$9797,10,0)="","",VLOOKUP(B155,HOCPHI!$B$5:$WX$9797,10,0)))</f>
        <v/>
      </c>
      <c r="U155" s="82" t="str">
        <f>IF(ISNA(VLOOKUP(B155,HOCPHI!$B$5:$WX$9797,9,0)),"",IF(VLOOKUP(B155,HOCPHI!$B$5:$WX$9797,9,0)="","",VLOOKUP(B155,HOCPHI!$B$5:$WX$9797,9,0)))</f>
        <v/>
      </c>
      <c r="V155" s="59">
        <f t="shared" si="9"/>
        <v>0</v>
      </c>
      <c r="W155" s="59" t="str">
        <f t="shared" si="10"/>
        <v>S</v>
      </c>
    </row>
    <row r="156" spans="1:23" s="59" customFormat="1" ht="17.25" customHeight="1" x14ac:dyDescent="0.3">
      <c r="A156" s="123">
        <f t="shared" si="11"/>
        <v>149</v>
      </c>
      <c r="B156" s="56"/>
      <c r="C156" s="52"/>
      <c r="D156" s="53"/>
      <c r="E156" s="53"/>
      <c r="F156" s="130"/>
      <c r="G156" s="99"/>
      <c r="H156" s="99"/>
      <c r="I156" s="99"/>
      <c r="J156" s="99"/>
      <c r="K156" s="99"/>
      <c r="L156" s="99"/>
      <c r="M156" s="99"/>
      <c r="N156" s="99"/>
      <c r="O156" s="119"/>
      <c r="P156" s="120">
        <f t="shared" si="8"/>
        <v>0</v>
      </c>
      <c r="Q156" s="58" t="str">
        <f>[2]!docle(P156)</f>
        <v>Khäng</v>
      </c>
      <c r="R156" s="57"/>
      <c r="S156" s="82" t="str">
        <f>IF(ISNA(VLOOKUP(B156,HOCPHI!$B$5:$WX$9797,7,0)),"",IF(VLOOKUP(B156,HOCPHI!$B$5:$WX$9797,7,0)="","",VLOOKUP(B156,HOCPHI!$B$5:$WX$9797,7,0)))</f>
        <v/>
      </c>
      <c r="T156" s="82" t="str">
        <f>IF(ISNA(VLOOKUP(B156,HOCPHI!$B$5:$WX$9797,10,0)),"",IF(VLOOKUP(B156,HOCPHI!$B$5:$WX$9797,10,0)="","",VLOOKUP(B156,HOCPHI!$B$5:$WX$9797,10,0)))</f>
        <v/>
      </c>
      <c r="U156" s="82" t="str">
        <f>IF(ISNA(VLOOKUP(B156,HOCPHI!$B$5:$WX$9797,9,0)),"",IF(VLOOKUP(B156,HOCPHI!$B$5:$WX$9797,9,0)="","",VLOOKUP(B156,HOCPHI!$B$5:$WX$9797,9,0)))</f>
        <v/>
      </c>
      <c r="V156" s="59">
        <f t="shared" si="9"/>
        <v>0</v>
      </c>
      <c r="W156" s="59" t="str">
        <f t="shared" si="10"/>
        <v>S</v>
      </c>
    </row>
    <row r="157" spans="1:23" s="59" customFormat="1" ht="17.25" customHeight="1" x14ac:dyDescent="0.3">
      <c r="A157" s="123">
        <f t="shared" si="11"/>
        <v>150</v>
      </c>
      <c r="B157" s="56"/>
      <c r="C157" s="52"/>
      <c r="D157" s="53"/>
      <c r="E157" s="53"/>
      <c r="F157" s="130"/>
      <c r="G157" s="99"/>
      <c r="H157" s="99"/>
      <c r="I157" s="99"/>
      <c r="J157" s="99"/>
      <c r="K157" s="99"/>
      <c r="L157" s="99"/>
      <c r="M157" s="99"/>
      <c r="N157" s="99"/>
      <c r="O157" s="119"/>
      <c r="P157" s="120">
        <f t="shared" si="8"/>
        <v>0</v>
      </c>
      <c r="Q157" s="58" t="str">
        <f>[2]!docle(P157)</f>
        <v>Khäng</v>
      </c>
      <c r="R157" s="57"/>
      <c r="S157" s="82" t="str">
        <f>IF(ISNA(VLOOKUP(B157,HOCPHI!$B$5:$WX$9797,7,0)),"",IF(VLOOKUP(B157,HOCPHI!$B$5:$WX$9797,7,0)="","",VLOOKUP(B157,HOCPHI!$B$5:$WX$9797,7,0)))</f>
        <v/>
      </c>
      <c r="T157" s="82" t="str">
        <f>IF(ISNA(VLOOKUP(B157,HOCPHI!$B$5:$WX$9797,10,0)),"",IF(VLOOKUP(B157,HOCPHI!$B$5:$WX$9797,10,0)="","",VLOOKUP(B157,HOCPHI!$B$5:$WX$9797,10,0)))</f>
        <v/>
      </c>
      <c r="U157" s="82" t="str">
        <f>IF(ISNA(VLOOKUP(B157,HOCPHI!$B$5:$WX$9797,9,0)),"",IF(VLOOKUP(B157,HOCPHI!$B$5:$WX$9797,9,0)="","",VLOOKUP(B157,HOCPHI!$B$5:$WX$9797,9,0)))</f>
        <v/>
      </c>
      <c r="V157" s="59">
        <f t="shared" si="9"/>
        <v>0</v>
      </c>
      <c r="W157" s="59" t="str">
        <f t="shared" si="10"/>
        <v>S</v>
      </c>
    </row>
    <row r="158" spans="1:23" s="59" customFormat="1" ht="17.25" customHeight="1" x14ac:dyDescent="0.3">
      <c r="A158" s="123">
        <f t="shared" si="11"/>
        <v>151</v>
      </c>
      <c r="B158" s="56"/>
      <c r="C158" s="52"/>
      <c r="D158" s="53"/>
      <c r="E158" s="53"/>
      <c r="F158" s="130"/>
      <c r="G158" s="99"/>
      <c r="H158" s="99"/>
      <c r="I158" s="99"/>
      <c r="J158" s="99"/>
      <c r="K158" s="99"/>
      <c r="L158" s="99"/>
      <c r="M158" s="99"/>
      <c r="N158" s="99"/>
      <c r="O158" s="119"/>
      <c r="P158" s="120">
        <f t="shared" si="8"/>
        <v>0</v>
      </c>
      <c r="Q158" s="58" t="str">
        <f>[2]!docle(P158)</f>
        <v>Khäng</v>
      </c>
      <c r="R158" s="57"/>
      <c r="S158" s="82" t="str">
        <f>IF(ISNA(VLOOKUP(B158,HOCPHI!$B$5:$WX$9797,7,0)),"",IF(VLOOKUP(B158,HOCPHI!$B$5:$WX$9797,7,0)="","",VLOOKUP(B158,HOCPHI!$B$5:$WX$9797,7,0)))</f>
        <v/>
      </c>
      <c r="T158" s="82" t="str">
        <f>IF(ISNA(VLOOKUP(B158,HOCPHI!$B$5:$WX$9797,10,0)),"",IF(VLOOKUP(B158,HOCPHI!$B$5:$WX$9797,10,0)="","",VLOOKUP(B158,HOCPHI!$B$5:$WX$9797,10,0)))</f>
        <v/>
      </c>
      <c r="U158" s="82" t="str">
        <f>IF(ISNA(VLOOKUP(B158,HOCPHI!$B$5:$WX$9797,9,0)),"",IF(VLOOKUP(B158,HOCPHI!$B$5:$WX$9797,9,0)="","",VLOOKUP(B158,HOCPHI!$B$5:$WX$9797,9,0)))</f>
        <v/>
      </c>
      <c r="V158" s="59">
        <f t="shared" si="9"/>
        <v>0</v>
      </c>
      <c r="W158" s="59" t="str">
        <f t="shared" si="10"/>
        <v>S</v>
      </c>
    </row>
    <row r="159" spans="1:23" s="59" customFormat="1" ht="17.25" customHeight="1" x14ac:dyDescent="0.3">
      <c r="A159" s="123">
        <f t="shared" si="11"/>
        <v>152</v>
      </c>
      <c r="B159" s="56"/>
      <c r="C159" s="52"/>
      <c r="D159" s="53"/>
      <c r="E159" s="53"/>
      <c r="F159" s="130"/>
      <c r="G159" s="99"/>
      <c r="H159" s="99"/>
      <c r="I159" s="99"/>
      <c r="J159" s="99"/>
      <c r="K159" s="99"/>
      <c r="L159" s="99"/>
      <c r="M159" s="99"/>
      <c r="N159" s="99"/>
      <c r="O159" s="119"/>
      <c r="P159" s="120">
        <f t="shared" si="8"/>
        <v>0</v>
      </c>
      <c r="Q159" s="58" t="str">
        <f>[2]!docle(P159)</f>
        <v>Khäng</v>
      </c>
      <c r="R159" s="57"/>
      <c r="S159" s="82" t="str">
        <f>IF(ISNA(VLOOKUP(B159,HOCPHI!$B$5:$WX$9797,7,0)),"",IF(VLOOKUP(B159,HOCPHI!$B$5:$WX$9797,7,0)="","",VLOOKUP(B159,HOCPHI!$B$5:$WX$9797,7,0)))</f>
        <v/>
      </c>
      <c r="T159" s="82" t="str">
        <f>IF(ISNA(VLOOKUP(B159,HOCPHI!$B$5:$WX$9797,10,0)),"",IF(VLOOKUP(B159,HOCPHI!$B$5:$WX$9797,10,0)="","",VLOOKUP(B159,HOCPHI!$B$5:$WX$9797,10,0)))</f>
        <v/>
      </c>
      <c r="U159" s="82" t="str">
        <f>IF(ISNA(VLOOKUP(B159,HOCPHI!$B$5:$WX$9797,9,0)),"",IF(VLOOKUP(B159,HOCPHI!$B$5:$WX$9797,9,0)="","",VLOOKUP(B159,HOCPHI!$B$5:$WX$9797,9,0)))</f>
        <v/>
      </c>
      <c r="V159" s="59">
        <f t="shared" si="9"/>
        <v>0</v>
      </c>
      <c r="W159" s="59" t="str">
        <f t="shared" si="10"/>
        <v>S</v>
      </c>
    </row>
    <row r="160" spans="1:23" s="59" customFormat="1" ht="17.25" customHeight="1" x14ac:dyDescent="0.3">
      <c r="A160" s="123">
        <f t="shared" si="11"/>
        <v>153</v>
      </c>
      <c r="B160" s="56"/>
      <c r="C160" s="52"/>
      <c r="D160" s="53"/>
      <c r="E160" s="53"/>
      <c r="F160" s="130"/>
      <c r="G160" s="99"/>
      <c r="H160" s="99"/>
      <c r="I160" s="99"/>
      <c r="J160" s="99"/>
      <c r="K160" s="99"/>
      <c r="L160" s="99"/>
      <c r="M160" s="99"/>
      <c r="N160" s="99"/>
      <c r="O160" s="119"/>
      <c r="P160" s="120">
        <f t="shared" si="8"/>
        <v>0</v>
      </c>
      <c r="Q160" s="58" t="str">
        <f>[2]!docle(P160)</f>
        <v>Khäng</v>
      </c>
      <c r="R160" s="57"/>
      <c r="S160" s="82" t="str">
        <f>IF(ISNA(VLOOKUP(B160,HOCPHI!$B$5:$WX$9797,7,0)),"",IF(VLOOKUP(B160,HOCPHI!$B$5:$WX$9797,7,0)="","",VLOOKUP(B160,HOCPHI!$B$5:$WX$9797,7,0)))</f>
        <v/>
      </c>
      <c r="T160" s="82" t="str">
        <f>IF(ISNA(VLOOKUP(B160,HOCPHI!$B$5:$WX$9797,10,0)),"",IF(VLOOKUP(B160,HOCPHI!$B$5:$WX$9797,10,0)="","",VLOOKUP(B160,HOCPHI!$B$5:$WX$9797,10,0)))</f>
        <v/>
      </c>
      <c r="U160" s="82" t="str">
        <f>IF(ISNA(VLOOKUP(B160,HOCPHI!$B$5:$WX$9797,9,0)),"",IF(VLOOKUP(B160,HOCPHI!$B$5:$WX$9797,9,0)="","",VLOOKUP(B160,HOCPHI!$B$5:$WX$9797,9,0)))</f>
        <v/>
      </c>
      <c r="V160" s="59">
        <f t="shared" si="9"/>
        <v>0</v>
      </c>
      <c r="W160" s="59" t="str">
        <f t="shared" si="10"/>
        <v>S</v>
      </c>
    </row>
    <row r="161" spans="1:23" s="59" customFormat="1" ht="17.25" customHeight="1" x14ac:dyDescent="0.3">
      <c r="A161" s="123">
        <f t="shared" si="11"/>
        <v>154</v>
      </c>
      <c r="B161" s="56"/>
      <c r="C161" s="52"/>
      <c r="D161" s="53"/>
      <c r="E161" s="53"/>
      <c r="F161" s="130"/>
      <c r="G161" s="99"/>
      <c r="H161" s="99"/>
      <c r="I161" s="99"/>
      <c r="J161" s="99"/>
      <c r="K161" s="99"/>
      <c r="L161" s="99"/>
      <c r="M161" s="99"/>
      <c r="N161" s="99"/>
      <c r="O161" s="119"/>
      <c r="P161" s="120">
        <f t="shared" si="8"/>
        <v>0</v>
      </c>
      <c r="Q161" s="58" t="str">
        <f>[2]!docle(P161)</f>
        <v>Khäng</v>
      </c>
      <c r="R161" s="57"/>
      <c r="S161" s="82" t="str">
        <f>IF(ISNA(VLOOKUP(B161,HOCPHI!$B$5:$WX$9797,7,0)),"",IF(VLOOKUP(B161,HOCPHI!$B$5:$WX$9797,7,0)="","",VLOOKUP(B161,HOCPHI!$B$5:$WX$9797,7,0)))</f>
        <v/>
      </c>
      <c r="T161" s="82" t="str">
        <f>IF(ISNA(VLOOKUP(B161,HOCPHI!$B$5:$WX$9797,10,0)),"",IF(VLOOKUP(B161,HOCPHI!$B$5:$WX$9797,10,0)="","",VLOOKUP(B161,HOCPHI!$B$5:$WX$9797,10,0)))</f>
        <v/>
      </c>
      <c r="U161" s="82" t="str">
        <f>IF(ISNA(VLOOKUP(B161,HOCPHI!$B$5:$WX$9797,9,0)),"",IF(VLOOKUP(B161,HOCPHI!$B$5:$WX$9797,9,0)="","",VLOOKUP(B161,HOCPHI!$B$5:$WX$9797,9,0)))</f>
        <v/>
      </c>
      <c r="V161" s="59">
        <f t="shared" si="9"/>
        <v>0</v>
      </c>
      <c r="W161" s="59" t="str">
        <f t="shared" si="10"/>
        <v>S</v>
      </c>
    </row>
    <row r="162" spans="1:23" s="59" customFormat="1" ht="17.25" customHeight="1" x14ac:dyDescent="0.3">
      <c r="A162" s="123">
        <f t="shared" si="11"/>
        <v>155</v>
      </c>
      <c r="B162" s="56"/>
      <c r="C162" s="52"/>
      <c r="D162" s="53"/>
      <c r="E162" s="53"/>
      <c r="F162" s="130"/>
      <c r="G162" s="99"/>
      <c r="H162" s="99"/>
      <c r="I162" s="99"/>
      <c r="J162" s="99"/>
      <c r="K162" s="99"/>
      <c r="L162" s="99"/>
      <c r="M162" s="99"/>
      <c r="N162" s="99"/>
      <c r="O162" s="119"/>
      <c r="P162" s="120">
        <f t="shared" si="8"/>
        <v>0</v>
      </c>
      <c r="Q162" s="58" t="str">
        <f>[2]!docle(P162)</f>
        <v>Khäng</v>
      </c>
      <c r="R162" s="57"/>
      <c r="S162" s="82" t="str">
        <f>IF(ISNA(VLOOKUP(B162,HOCPHI!$B$5:$WX$9797,7,0)),"",IF(VLOOKUP(B162,HOCPHI!$B$5:$WX$9797,7,0)="","",VLOOKUP(B162,HOCPHI!$B$5:$WX$9797,7,0)))</f>
        <v/>
      </c>
      <c r="T162" s="82" t="str">
        <f>IF(ISNA(VLOOKUP(B162,HOCPHI!$B$5:$WX$9797,10,0)),"",IF(VLOOKUP(B162,HOCPHI!$B$5:$WX$9797,10,0)="","",VLOOKUP(B162,HOCPHI!$B$5:$WX$9797,10,0)))</f>
        <v/>
      </c>
      <c r="U162" s="82" t="str">
        <f>IF(ISNA(VLOOKUP(B162,HOCPHI!$B$5:$WX$9797,9,0)),"",IF(VLOOKUP(B162,HOCPHI!$B$5:$WX$9797,9,0)="","",VLOOKUP(B162,HOCPHI!$B$5:$WX$9797,9,0)))</f>
        <v/>
      </c>
      <c r="V162" s="59">
        <f t="shared" si="9"/>
        <v>0</v>
      </c>
      <c r="W162" s="59" t="str">
        <f t="shared" si="10"/>
        <v>S</v>
      </c>
    </row>
    <row r="163" spans="1:23" s="59" customFormat="1" ht="17.25" customHeight="1" x14ac:dyDescent="0.3">
      <c r="A163" s="123">
        <f t="shared" si="11"/>
        <v>156</v>
      </c>
      <c r="B163" s="56"/>
      <c r="C163" s="52"/>
      <c r="D163" s="53"/>
      <c r="E163" s="53"/>
      <c r="F163" s="130"/>
      <c r="G163" s="99"/>
      <c r="H163" s="99"/>
      <c r="I163" s="99"/>
      <c r="J163" s="99"/>
      <c r="K163" s="99"/>
      <c r="L163" s="99"/>
      <c r="M163" s="99"/>
      <c r="N163" s="99"/>
      <c r="O163" s="119"/>
      <c r="P163" s="120">
        <f t="shared" si="8"/>
        <v>0</v>
      </c>
      <c r="Q163" s="58" t="str">
        <f>[2]!docle(P163)</f>
        <v>Khäng</v>
      </c>
      <c r="R163" s="57"/>
      <c r="S163" s="82" t="str">
        <f>IF(ISNA(VLOOKUP(B163,HOCPHI!$B$5:$WX$9797,7,0)),"",IF(VLOOKUP(B163,HOCPHI!$B$5:$WX$9797,7,0)="","",VLOOKUP(B163,HOCPHI!$B$5:$WX$9797,7,0)))</f>
        <v/>
      </c>
      <c r="T163" s="82" t="str">
        <f>IF(ISNA(VLOOKUP(B163,HOCPHI!$B$5:$WX$9797,10,0)),"",IF(VLOOKUP(B163,HOCPHI!$B$5:$WX$9797,10,0)="","",VLOOKUP(B163,HOCPHI!$B$5:$WX$9797,10,0)))</f>
        <v/>
      </c>
      <c r="U163" s="82" t="str">
        <f>IF(ISNA(VLOOKUP(B163,HOCPHI!$B$5:$WX$9797,9,0)),"",IF(VLOOKUP(B163,HOCPHI!$B$5:$WX$9797,9,0)="","",VLOOKUP(B163,HOCPHI!$B$5:$WX$9797,9,0)))</f>
        <v/>
      </c>
      <c r="V163" s="59">
        <f t="shared" si="9"/>
        <v>0</v>
      </c>
      <c r="W163" s="59" t="str">
        <f t="shared" si="10"/>
        <v>S</v>
      </c>
    </row>
    <row r="164" spans="1:23" s="59" customFormat="1" ht="17.25" customHeight="1" x14ac:dyDescent="0.3">
      <c r="A164" s="123">
        <f t="shared" si="11"/>
        <v>157</v>
      </c>
      <c r="B164" s="56"/>
      <c r="C164" s="52"/>
      <c r="D164" s="53"/>
      <c r="E164" s="53"/>
      <c r="F164" s="130"/>
      <c r="G164" s="99"/>
      <c r="H164" s="99"/>
      <c r="I164" s="99"/>
      <c r="J164" s="99"/>
      <c r="K164" s="99"/>
      <c r="L164" s="99"/>
      <c r="M164" s="99"/>
      <c r="N164" s="99"/>
      <c r="O164" s="119"/>
      <c r="P164" s="120">
        <f t="shared" si="8"/>
        <v>0</v>
      </c>
      <c r="Q164" s="58" t="str">
        <f>[2]!docle(P164)</f>
        <v>Khäng</v>
      </c>
      <c r="R164" s="57"/>
      <c r="S164" s="82" t="str">
        <f>IF(ISNA(VLOOKUP(B164,HOCPHI!$B$5:$WX$9797,7,0)),"",IF(VLOOKUP(B164,HOCPHI!$B$5:$WX$9797,7,0)="","",VLOOKUP(B164,HOCPHI!$B$5:$WX$9797,7,0)))</f>
        <v/>
      </c>
      <c r="T164" s="82" t="str">
        <f>IF(ISNA(VLOOKUP(B164,HOCPHI!$B$5:$WX$9797,10,0)),"",IF(VLOOKUP(B164,HOCPHI!$B$5:$WX$9797,10,0)="","",VLOOKUP(B164,HOCPHI!$B$5:$WX$9797,10,0)))</f>
        <v/>
      </c>
      <c r="U164" s="82" t="str">
        <f>IF(ISNA(VLOOKUP(B164,HOCPHI!$B$5:$WX$9797,9,0)),"",IF(VLOOKUP(B164,HOCPHI!$B$5:$WX$9797,9,0)="","",VLOOKUP(B164,HOCPHI!$B$5:$WX$9797,9,0)))</f>
        <v/>
      </c>
      <c r="V164" s="59">
        <f t="shared" si="9"/>
        <v>0</v>
      </c>
      <c r="W164" s="59" t="str">
        <f t="shared" si="10"/>
        <v>S</v>
      </c>
    </row>
    <row r="165" spans="1:23" s="59" customFormat="1" ht="17.25" customHeight="1" x14ac:dyDescent="0.3">
      <c r="A165" s="123">
        <f t="shared" si="11"/>
        <v>158</v>
      </c>
      <c r="B165" s="56"/>
      <c r="C165" s="52"/>
      <c r="D165" s="53"/>
      <c r="E165" s="53"/>
      <c r="F165" s="130"/>
      <c r="G165" s="99"/>
      <c r="H165" s="99"/>
      <c r="I165" s="99"/>
      <c r="J165" s="99"/>
      <c r="K165" s="99"/>
      <c r="L165" s="99"/>
      <c r="M165" s="99"/>
      <c r="N165" s="99"/>
      <c r="O165" s="119"/>
      <c r="P165" s="120">
        <f t="shared" si="8"/>
        <v>0</v>
      </c>
      <c r="Q165" s="58" t="str">
        <f>[2]!docle(P165)</f>
        <v>Khäng</v>
      </c>
      <c r="R165" s="57"/>
      <c r="S165" s="82" t="str">
        <f>IF(ISNA(VLOOKUP(B165,HOCPHI!$B$5:$WX$9797,7,0)),"",IF(VLOOKUP(B165,HOCPHI!$B$5:$WX$9797,7,0)="","",VLOOKUP(B165,HOCPHI!$B$5:$WX$9797,7,0)))</f>
        <v/>
      </c>
      <c r="T165" s="82" t="str">
        <f>IF(ISNA(VLOOKUP(B165,HOCPHI!$B$5:$WX$9797,10,0)),"",IF(VLOOKUP(B165,HOCPHI!$B$5:$WX$9797,10,0)="","",VLOOKUP(B165,HOCPHI!$B$5:$WX$9797,10,0)))</f>
        <v/>
      </c>
      <c r="U165" s="82" t="str">
        <f>IF(ISNA(VLOOKUP(B165,HOCPHI!$B$5:$WX$9797,9,0)),"",IF(VLOOKUP(B165,HOCPHI!$B$5:$WX$9797,9,0)="","",VLOOKUP(B165,HOCPHI!$B$5:$WX$9797,9,0)))</f>
        <v/>
      </c>
      <c r="V165" s="59">
        <f t="shared" si="9"/>
        <v>0</v>
      </c>
      <c r="W165" s="59" t="str">
        <f t="shared" si="10"/>
        <v>S</v>
      </c>
    </row>
    <row r="166" spans="1:23" s="59" customFormat="1" ht="17.25" customHeight="1" x14ac:dyDescent="0.3">
      <c r="A166" s="123">
        <f t="shared" si="11"/>
        <v>159</v>
      </c>
      <c r="B166" s="56"/>
      <c r="C166" s="52"/>
      <c r="D166" s="53"/>
      <c r="E166" s="53"/>
      <c r="F166" s="130"/>
      <c r="G166" s="99"/>
      <c r="H166" s="99"/>
      <c r="I166" s="99"/>
      <c r="J166" s="99"/>
      <c r="K166" s="99"/>
      <c r="L166" s="99"/>
      <c r="M166" s="99"/>
      <c r="N166" s="99"/>
      <c r="O166" s="119"/>
      <c r="P166" s="120">
        <f t="shared" si="8"/>
        <v>0</v>
      </c>
      <c r="Q166" s="58" t="str">
        <f>[2]!docle(P166)</f>
        <v>Khäng</v>
      </c>
      <c r="R166" s="57"/>
      <c r="S166" s="82" t="str">
        <f>IF(ISNA(VLOOKUP(B166,HOCPHI!$B$5:$WX$9797,7,0)),"",IF(VLOOKUP(B166,HOCPHI!$B$5:$WX$9797,7,0)="","",VLOOKUP(B166,HOCPHI!$B$5:$WX$9797,7,0)))</f>
        <v/>
      </c>
      <c r="T166" s="82" t="str">
        <f>IF(ISNA(VLOOKUP(B166,HOCPHI!$B$5:$WX$9797,10,0)),"",IF(VLOOKUP(B166,HOCPHI!$B$5:$WX$9797,10,0)="","",VLOOKUP(B166,HOCPHI!$B$5:$WX$9797,10,0)))</f>
        <v/>
      </c>
      <c r="U166" s="82" t="str">
        <f>IF(ISNA(VLOOKUP(B166,HOCPHI!$B$5:$WX$9797,9,0)),"",IF(VLOOKUP(B166,HOCPHI!$B$5:$WX$9797,9,0)="","",VLOOKUP(B166,HOCPHI!$B$5:$WX$9797,9,0)))</f>
        <v/>
      </c>
      <c r="V166" s="59">
        <f t="shared" si="9"/>
        <v>0</v>
      </c>
      <c r="W166" s="59" t="str">
        <f t="shared" si="10"/>
        <v>S</v>
      </c>
    </row>
    <row r="167" spans="1:23" s="59" customFormat="1" ht="17.25" customHeight="1" x14ac:dyDescent="0.3">
      <c r="A167" s="123">
        <f t="shared" si="11"/>
        <v>160</v>
      </c>
      <c r="B167" s="56"/>
      <c r="C167" s="52"/>
      <c r="D167" s="53"/>
      <c r="E167" s="53"/>
      <c r="F167" s="130"/>
      <c r="G167" s="99"/>
      <c r="H167" s="99"/>
      <c r="I167" s="99"/>
      <c r="J167" s="99"/>
      <c r="K167" s="99"/>
      <c r="L167" s="99"/>
      <c r="M167" s="99"/>
      <c r="N167" s="99"/>
      <c r="O167" s="119"/>
      <c r="P167" s="120">
        <f t="shared" si="8"/>
        <v>0</v>
      </c>
      <c r="Q167" s="58" t="str">
        <f>[2]!docle(P167)</f>
        <v>Khäng</v>
      </c>
      <c r="R167" s="57"/>
      <c r="S167" s="82" t="str">
        <f>IF(ISNA(VLOOKUP(B167,HOCPHI!$B$5:$WX$9797,7,0)),"",IF(VLOOKUP(B167,HOCPHI!$B$5:$WX$9797,7,0)="","",VLOOKUP(B167,HOCPHI!$B$5:$WX$9797,7,0)))</f>
        <v/>
      </c>
      <c r="T167" s="82" t="str">
        <f>IF(ISNA(VLOOKUP(B167,HOCPHI!$B$5:$WX$9797,10,0)),"",IF(VLOOKUP(B167,HOCPHI!$B$5:$WX$9797,10,0)="","",VLOOKUP(B167,HOCPHI!$B$5:$WX$9797,10,0)))</f>
        <v/>
      </c>
      <c r="U167" s="82" t="str">
        <f>IF(ISNA(VLOOKUP(B167,HOCPHI!$B$5:$WX$9797,9,0)),"",IF(VLOOKUP(B167,HOCPHI!$B$5:$WX$9797,9,0)="","",VLOOKUP(B167,HOCPHI!$B$5:$WX$9797,9,0)))</f>
        <v/>
      </c>
      <c r="V167" s="59">
        <f t="shared" si="9"/>
        <v>0</v>
      </c>
      <c r="W167" s="59" t="str">
        <f t="shared" si="10"/>
        <v>S</v>
      </c>
    </row>
    <row r="168" spans="1:23" s="59" customFormat="1" ht="17.25" customHeight="1" x14ac:dyDescent="0.3">
      <c r="A168" s="123">
        <f t="shared" si="11"/>
        <v>161</v>
      </c>
      <c r="B168" s="56"/>
      <c r="C168" s="52"/>
      <c r="D168" s="53"/>
      <c r="E168" s="53"/>
      <c r="F168" s="130"/>
      <c r="G168" s="99"/>
      <c r="H168" s="99"/>
      <c r="I168" s="99"/>
      <c r="J168" s="99"/>
      <c r="K168" s="99"/>
      <c r="L168" s="99"/>
      <c r="M168" s="99"/>
      <c r="N168" s="99"/>
      <c r="O168" s="119"/>
      <c r="P168" s="120">
        <f t="shared" si="8"/>
        <v>0</v>
      </c>
      <c r="Q168" s="58" t="str">
        <f>[2]!docle(P168)</f>
        <v>Khäng</v>
      </c>
      <c r="R168" s="57"/>
      <c r="S168" s="82" t="str">
        <f>IF(ISNA(VLOOKUP(B168,HOCPHI!$B$5:$WX$9797,7,0)),"",IF(VLOOKUP(B168,HOCPHI!$B$5:$WX$9797,7,0)="","",VLOOKUP(B168,HOCPHI!$B$5:$WX$9797,7,0)))</f>
        <v/>
      </c>
      <c r="T168" s="82" t="str">
        <f>IF(ISNA(VLOOKUP(B168,HOCPHI!$B$5:$WX$9797,10,0)),"",IF(VLOOKUP(B168,HOCPHI!$B$5:$WX$9797,10,0)="","",VLOOKUP(B168,HOCPHI!$B$5:$WX$9797,10,0)))</f>
        <v/>
      </c>
      <c r="U168" s="82" t="str">
        <f>IF(ISNA(VLOOKUP(B168,HOCPHI!$B$5:$WX$9797,9,0)),"",IF(VLOOKUP(B168,HOCPHI!$B$5:$WX$9797,9,0)="","",VLOOKUP(B168,HOCPHI!$B$5:$WX$9797,9,0)))</f>
        <v/>
      </c>
      <c r="V168" s="59">
        <f t="shared" si="9"/>
        <v>0</v>
      </c>
      <c r="W168" s="59" t="str">
        <f t="shared" si="10"/>
        <v>S</v>
      </c>
    </row>
    <row r="169" spans="1:23" s="59" customFormat="1" ht="17.25" customHeight="1" x14ac:dyDescent="0.3">
      <c r="A169" s="123">
        <f t="shared" si="11"/>
        <v>162</v>
      </c>
      <c r="B169" s="56"/>
      <c r="C169" s="52"/>
      <c r="D169" s="53"/>
      <c r="E169" s="53"/>
      <c r="F169" s="130"/>
      <c r="G169" s="99"/>
      <c r="H169" s="99"/>
      <c r="I169" s="99"/>
      <c r="J169" s="99"/>
      <c r="K169" s="99"/>
      <c r="L169" s="99"/>
      <c r="M169" s="99"/>
      <c r="N169" s="99"/>
      <c r="O169" s="119"/>
      <c r="P169" s="120">
        <f t="shared" si="8"/>
        <v>0</v>
      </c>
      <c r="Q169" s="58" t="str">
        <f>[2]!docle(P169)</f>
        <v>Khäng</v>
      </c>
      <c r="R169" s="57"/>
      <c r="S169" s="82" t="str">
        <f>IF(ISNA(VLOOKUP(B169,HOCPHI!$B$5:$WX$9797,7,0)),"",IF(VLOOKUP(B169,HOCPHI!$B$5:$WX$9797,7,0)="","",VLOOKUP(B169,HOCPHI!$B$5:$WX$9797,7,0)))</f>
        <v/>
      </c>
      <c r="T169" s="82" t="str">
        <f>IF(ISNA(VLOOKUP(B169,HOCPHI!$B$5:$WX$9797,10,0)),"",IF(VLOOKUP(B169,HOCPHI!$B$5:$WX$9797,10,0)="","",VLOOKUP(B169,HOCPHI!$B$5:$WX$9797,10,0)))</f>
        <v/>
      </c>
      <c r="U169" s="82" t="str">
        <f>IF(ISNA(VLOOKUP(B169,HOCPHI!$B$5:$WX$9797,9,0)),"",IF(VLOOKUP(B169,HOCPHI!$B$5:$WX$9797,9,0)="","",VLOOKUP(B169,HOCPHI!$B$5:$WX$9797,9,0)))</f>
        <v/>
      </c>
      <c r="V169" s="59">
        <f t="shared" si="9"/>
        <v>0</v>
      </c>
      <c r="W169" s="59" t="str">
        <f t="shared" si="10"/>
        <v>S</v>
      </c>
    </row>
    <row r="170" spans="1:23" s="59" customFormat="1" ht="17.25" customHeight="1" x14ac:dyDescent="0.3">
      <c r="A170" s="123">
        <f t="shared" si="11"/>
        <v>163</v>
      </c>
      <c r="B170" s="56"/>
      <c r="C170" s="52"/>
      <c r="D170" s="53"/>
      <c r="E170" s="53"/>
      <c r="F170" s="130"/>
      <c r="G170" s="99"/>
      <c r="H170" s="99"/>
      <c r="I170" s="99"/>
      <c r="J170" s="99"/>
      <c r="K170" s="99"/>
      <c r="L170" s="99"/>
      <c r="M170" s="99"/>
      <c r="N170" s="99"/>
      <c r="O170" s="119"/>
      <c r="P170" s="120">
        <f t="shared" si="8"/>
        <v>0</v>
      </c>
      <c r="Q170" s="58" t="str">
        <f>[2]!docle(P170)</f>
        <v>Khäng</v>
      </c>
      <c r="R170" s="57"/>
      <c r="S170" s="82" t="str">
        <f>IF(ISNA(VLOOKUP(B170,HOCPHI!$B$5:$WX$9797,7,0)),"",IF(VLOOKUP(B170,HOCPHI!$B$5:$WX$9797,7,0)="","",VLOOKUP(B170,HOCPHI!$B$5:$WX$9797,7,0)))</f>
        <v/>
      </c>
      <c r="T170" s="82" t="str">
        <f>IF(ISNA(VLOOKUP(B170,HOCPHI!$B$5:$WX$9797,10,0)),"",IF(VLOOKUP(B170,HOCPHI!$B$5:$WX$9797,10,0)="","",VLOOKUP(B170,HOCPHI!$B$5:$WX$9797,10,0)))</f>
        <v/>
      </c>
      <c r="U170" s="82" t="str">
        <f>IF(ISNA(VLOOKUP(B170,HOCPHI!$B$5:$WX$9797,9,0)),"",IF(VLOOKUP(B170,HOCPHI!$B$5:$WX$9797,9,0)="","",VLOOKUP(B170,HOCPHI!$B$5:$WX$9797,9,0)))</f>
        <v/>
      </c>
      <c r="V170" s="59">
        <f t="shared" si="9"/>
        <v>0</v>
      </c>
      <c r="W170" s="59" t="str">
        <f t="shared" si="10"/>
        <v>S</v>
      </c>
    </row>
    <row r="171" spans="1:23" s="59" customFormat="1" ht="17.25" customHeight="1" x14ac:dyDescent="0.3">
      <c r="A171" s="123">
        <f t="shared" si="11"/>
        <v>164</v>
      </c>
      <c r="B171" s="56"/>
      <c r="C171" s="52"/>
      <c r="D171" s="53"/>
      <c r="E171" s="53"/>
      <c r="F171" s="130"/>
      <c r="G171" s="99"/>
      <c r="H171" s="99"/>
      <c r="I171" s="99"/>
      <c r="J171" s="99"/>
      <c r="K171" s="99"/>
      <c r="L171" s="99"/>
      <c r="M171" s="99"/>
      <c r="N171" s="99"/>
      <c r="O171" s="119"/>
      <c r="P171" s="120">
        <f t="shared" si="8"/>
        <v>0</v>
      </c>
      <c r="Q171" s="58" t="str">
        <f>[2]!docle(P171)</f>
        <v>Khäng</v>
      </c>
      <c r="R171" s="57"/>
      <c r="S171" s="82" t="str">
        <f>IF(ISNA(VLOOKUP(B171,HOCPHI!$B$5:$WX$9797,7,0)),"",IF(VLOOKUP(B171,HOCPHI!$B$5:$WX$9797,7,0)="","",VLOOKUP(B171,HOCPHI!$B$5:$WX$9797,7,0)))</f>
        <v/>
      </c>
      <c r="T171" s="82" t="str">
        <f>IF(ISNA(VLOOKUP(B171,HOCPHI!$B$5:$WX$9797,10,0)),"",IF(VLOOKUP(B171,HOCPHI!$B$5:$WX$9797,10,0)="","",VLOOKUP(B171,HOCPHI!$B$5:$WX$9797,10,0)))</f>
        <v/>
      </c>
      <c r="U171" s="82" t="str">
        <f>IF(ISNA(VLOOKUP(B171,HOCPHI!$B$5:$WX$9797,9,0)),"",IF(VLOOKUP(B171,HOCPHI!$B$5:$WX$9797,9,0)="","",VLOOKUP(B171,HOCPHI!$B$5:$WX$9797,9,0)))</f>
        <v/>
      </c>
      <c r="V171" s="59">
        <f t="shared" si="9"/>
        <v>0</v>
      </c>
      <c r="W171" s="59" t="str">
        <f t="shared" si="10"/>
        <v>S</v>
      </c>
    </row>
    <row r="172" spans="1:23" s="59" customFormat="1" ht="17.25" customHeight="1" x14ac:dyDescent="0.3">
      <c r="A172" s="123">
        <f t="shared" si="11"/>
        <v>165</v>
      </c>
      <c r="B172" s="56"/>
      <c r="C172" s="52"/>
      <c r="D172" s="53"/>
      <c r="E172" s="53"/>
      <c r="F172" s="130"/>
      <c r="G172" s="99"/>
      <c r="H172" s="99"/>
      <c r="I172" s="99"/>
      <c r="J172" s="99"/>
      <c r="K172" s="99"/>
      <c r="L172" s="99"/>
      <c r="M172" s="99"/>
      <c r="N172" s="99"/>
      <c r="O172" s="119"/>
      <c r="P172" s="120">
        <f t="shared" si="8"/>
        <v>0</v>
      </c>
      <c r="Q172" s="58" t="str">
        <f>[2]!docle(P172)</f>
        <v>Khäng</v>
      </c>
      <c r="R172" s="57"/>
      <c r="S172" s="82" t="str">
        <f>IF(ISNA(VLOOKUP(B172,HOCPHI!$B$5:$WX$9797,7,0)),"",IF(VLOOKUP(B172,HOCPHI!$B$5:$WX$9797,7,0)="","",VLOOKUP(B172,HOCPHI!$B$5:$WX$9797,7,0)))</f>
        <v/>
      </c>
      <c r="T172" s="82" t="str">
        <f>IF(ISNA(VLOOKUP(B172,HOCPHI!$B$5:$WX$9797,10,0)),"",IF(VLOOKUP(B172,HOCPHI!$B$5:$WX$9797,10,0)="","",VLOOKUP(B172,HOCPHI!$B$5:$WX$9797,10,0)))</f>
        <v/>
      </c>
      <c r="U172" s="82" t="str">
        <f>IF(ISNA(VLOOKUP(B172,HOCPHI!$B$5:$WX$9797,9,0)),"",IF(VLOOKUP(B172,HOCPHI!$B$5:$WX$9797,9,0)="","",VLOOKUP(B172,HOCPHI!$B$5:$WX$9797,9,0)))</f>
        <v/>
      </c>
      <c r="V172" s="59">
        <f t="shared" si="9"/>
        <v>0</v>
      </c>
      <c r="W172" s="59" t="str">
        <f t="shared" si="10"/>
        <v>S</v>
      </c>
    </row>
    <row r="173" spans="1:23" s="59" customFormat="1" ht="17.25" customHeight="1" x14ac:dyDescent="0.3">
      <c r="A173" s="123">
        <f t="shared" si="11"/>
        <v>166</v>
      </c>
      <c r="B173" s="56"/>
      <c r="C173" s="52"/>
      <c r="D173" s="53"/>
      <c r="E173" s="53"/>
      <c r="F173" s="130"/>
      <c r="G173" s="99"/>
      <c r="H173" s="99"/>
      <c r="I173" s="99"/>
      <c r="J173" s="99"/>
      <c r="K173" s="99"/>
      <c r="L173" s="99"/>
      <c r="M173" s="99"/>
      <c r="N173" s="99"/>
      <c r="O173" s="119"/>
      <c r="P173" s="120">
        <f t="shared" si="8"/>
        <v>0</v>
      </c>
      <c r="Q173" s="58" t="str">
        <f>[2]!docle(P173)</f>
        <v>Khäng</v>
      </c>
      <c r="R173" s="57"/>
      <c r="S173" s="82" t="str">
        <f>IF(ISNA(VLOOKUP(B173,HOCPHI!$B$5:$WX$9797,7,0)),"",IF(VLOOKUP(B173,HOCPHI!$B$5:$WX$9797,7,0)="","",VLOOKUP(B173,HOCPHI!$B$5:$WX$9797,7,0)))</f>
        <v/>
      </c>
      <c r="T173" s="82" t="str">
        <f>IF(ISNA(VLOOKUP(B173,HOCPHI!$B$5:$WX$9797,10,0)),"",IF(VLOOKUP(B173,HOCPHI!$B$5:$WX$9797,10,0)="","",VLOOKUP(B173,HOCPHI!$B$5:$WX$9797,10,0)))</f>
        <v/>
      </c>
      <c r="U173" s="82" t="str">
        <f>IF(ISNA(VLOOKUP(B173,HOCPHI!$B$5:$WX$9797,9,0)),"",IF(VLOOKUP(B173,HOCPHI!$B$5:$WX$9797,9,0)="","",VLOOKUP(B173,HOCPHI!$B$5:$WX$9797,9,0)))</f>
        <v/>
      </c>
      <c r="V173" s="59">
        <f t="shared" si="9"/>
        <v>0</v>
      </c>
      <c r="W173" s="59" t="str">
        <f t="shared" si="10"/>
        <v>S</v>
      </c>
    </row>
    <row r="174" spans="1:23" s="59" customFormat="1" ht="17.25" customHeight="1" x14ac:dyDescent="0.3">
      <c r="A174" s="123">
        <f t="shared" si="11"/>
        <v>167</v>
      </c>
      <c r="B174" s="56"/>
      <c r="C174" s="52"/>
      <c r="D174" s="53"/>
      <c r="E174" s="53"/>
      <c r="F174" s="130"/>
      <c r="G174" s="99"/>
      <c r="H174" s="99"/>
      <c r="I174" s="99"/>
      <c r="J174" s="99"/>
      <c r="K174" s="99"/>
      <c r="L174" s="99"/>
      <c r="M174" s="99"/>
      <c r="N174" s="99"/>
      <c r="O174" s="119"/>
      <c r="P174" s="120">
        <f t="shared" si="8"/>
        <v>0</v>
      </c>
      <c r="Q174" s="58" t="str">
        <f>[2]!docle(P174)</f>
        <v>Khäng</v>
      </c>
      <c r="R174" s="57"/>
      <c r="S174" s="82" t="str">
        <f>IF(ISNA(VLOOKUP(B174,HOCPHI!$B$5:$WX$9797,7,0)),"",IF(VLOOKUP(B174,HOCPHI!$B$5:$WX$9797,7,0)="","",VLOOKUP(B174,HOCPHI!$B$5:$WX$9797,7,0)))</f>
        <v/>
      </c>
      <c r="T174" s="82" t="str">
        <f>IF(ISNA(VLOOKUP(B174,HOCPHI!$B$5:$WX$9797,10,0)),"",IF(VLOOKUP(B174,HOCPHI!$B$5:$WX$9797,10,0)="","",VLOOKUP(B174,HOCPHI!$B$5:$WX$9797,10,0)))</f>
        <v/>
      </c>
      <c r="U174" s="82" t="str">
        <f>IF(ISNA(VLOOKUP(B174,HOCPHI!$B$5:$WX$9797,9,0)),"",IF(VLOOKUP(B174,HOCPHI!$B$5:$WX$9797,9,0)="","",VLOOKUP(B174,HOCPHI!$B$5:$WX$9797,9,0)))</f>
        <v/>
      </c>
      <c r="V174" s="59">
        <f t="shared" si="9"/>
        <v>0</v>
      </c>
      <c r="W174" s="59" t="str">
        <f t="shared" si="10"/>
        <v>S</v>
      </c>
    </row>
    <row r="175" spans="1:23" s="59" customFormat="1" ht="17.25" customHeight="1" x14ac:dyDescent="0.3">
      <c r="A175" s="123">
        <f t="shared" si="11"/>
        <v>168</v>
      </c>
      <c r="B175" s="56"/>
      <c r="C175" s="52"/>
      <c r="D175" s="53"/>
      <c r="E175" s="53"/>
      <c r="F175" s="130"/>
      <c r="G175" s="99"/>
      <c r="H175" s="99"/>
      <c r="I175" s="99"/>
      <c r="J175" s="99"/>
      <c r="K175" s="99"/>
      <c r="L175" s="99"/>
      <c r="M175" s="99"/>
      <c r="N175" s="99"/>
      <c r="O175" s="119"/>
      <c r="P175" s="120">
        <f t="shared" si="8"/>
        <v>0</v>
      </c>
      <c r="Q175" s="58" t="str">
        <f>[2]!docle(P175)</f>
        <v>Khäng</v>
      </c>
      <c r="R175" s="57"/>
      <c r="S175" s="82" t="str">
        <f>IF(ISNA(VLOOKUP(B175,HOCPHI!$B$5:$WX$9797,7,0)),"",IF(VLOOKUP(B175,HOCPHI!$B$5:$WX$9797,7,0)="","",VLOOKUP(B175,HOCPHI!$B$5:$WX$9797,7,0)))</f>
        <v/>
      </c>
      <c r="T175" s="82" t="str">
        <f>IF(ISNA(VLOOKUP(B175,HOCPHI!$B$5:$WX$9797,10,0)),"",IF(VLOOKUP(B175,HOCPHI!$B$5:$WX$9797,10,0)="","",VLOOKUP(B175,HOCPHI!$B$5:$WX$9797,10,0)))</f>
        <v/>
      </c>
      <c r="U175" s="82" t="str">
        <f>IF(ISNA(VLOOKUP(B175,HOCPHI!$B$5:$WX$9797,9,0)),"",IF(VLOOKUP(B175,HOCPHI!$B$5:$WX$9797,9,0)="","",VLOOKUP(B175,HOCPHI!$B$5:$WX$9797,9,0)))</f>
        <v/>
      </c>
      <c r="V175" s="59">
        <f t="shared" si="9"/>
        <v>0</v>
      </c>
      <c r="W175" s="59" t="str">
        <f t="shared" si="10"/>
        <v>S</v>
      </c>
    </row>
    <row r="176" spans="1:23" s="59" customFormat="1" ht="17.25" customHeight="1" x14ac:dyDescent="0.3">
      <c r="A176" s="123">
        <f t="shared" si="11"/>
        <v>169</v>
      </c>
      <c r="B176" s="56"/>
      <c r="C176" s="52"/>
      <c r="D176" s="53"/>
      <c r="E176" s="53"/>
      <c r="F176" s="130"/>
      <c r="G176" s="99"/>
      <c r="H176" s="99"/>
      <c r="I176" s="99"/>
      <c r="J176" s="99"/>
      <c r="K176" s="99"/>
      <c r="L176" s="99"/>
      <c r="M176" s="99"/>
      <c r="N176" s="99"/>
      <c r="O176" s="119"/>
      <c r="P176" s="120">
        <f t="shared" si="8"/>
        <v>0</v>
      </c>
      <c r="Q176" s="58" t="str">
        <f>[2]!docle(P176)</f>
        <v>Khäng</v>
      </c>
      <c r="R176" s="57"/>
      <c r="S176" s="82" t="str">
        <f>IF(ISNA(VLOOKUP(B176,HOCPHI!$B$5:$WX$9797,7,0)),"",IF(VLOOKUP(B176,HOCPHI!$B$5:$WX$9797,7,0)="","",VLOOKUP(B176,HOCPHI!$B$5:$WX$9797,7,0)))</f>
        <v/>
      </c>
      <c r="T176" s="82" t="str">
        <f>IF(ISNA(VLOOKUP(B176,HOCPHI!$B$5:$WX$9797,10,0)),"",IF(VLOOKUP(B176,HOCPHI!$B$5:$WX$9797,10,0)="","",VLOOKUP(B176,HOCPHI!$B$5:$WX$9797,10,0)))</f>
        <v/>
      </c>
      <c r="U176" s="82" t="str">
        <f>IF(ISNA(VLOOKUP(B176,HOCPHI!$B$5:$WX$9797,9,0)),"",IF(VLOOKUP(B176,HOCPHI!$B$5:$WX$9797,9,0)="","",VLOOKUP(B176,HOCPHI!$B$5:$WX$9797,9,0)))</f>
        <v/>
      </c>
      <c r="V176" s="59">
        <f t="shared" si="9"/>
        <v>0</v>
      </c>
      <c r="W176" s="59" t="str">
        <f t="shared" si="10"/>
        <v>S</v>
      </c>
    </row>
    <row r="177" spans="1:23" s="59" customFormat="1" ht="17.25" customHeight="1" x14ac:dyDescent="0.3">
      <c r="A177" s="123">
        <f t="shared" si="11"/>
        <v>170</v>
      </c>
      <c r="B177" s="56"/>
      <c r="C177" s="52"/>
      <c r="D177" s="53"/>
      <c r="E177" s="53"/>
      <c r="F177" s="130"/>
      <c r="G177" s="99"/>
      <c r="H177" s="99"/>
      <c r="I177" s="99"/>
      <c r="J177" s="99"/>
      <c r="K177" s="99"/>
      <c r="L177" s="99"/>
      <c r="M177" s="99"/>
      <c r="N177" s="99"/>
      <c r="O177" s="119"/>
      <c r="P177" s="120">
        <f t="shared" si="8"/>
        <v>0</v>
      </c>
      <c r="Q177" s="58" t="str">
        <f>[2]!docle(P177)</f>
        <v>Khäng</v>
      </c>
      <c r="R177" s="57"/>
      <c r="S177" s="82" t="str">
        <f>IF(ISNA(VLOOKUP(B177,HOCPHI!$B$5:$WX$9797,7,0)),"",IF(VLOOKUP(B177,HOCPHI!$B$5:$WX$9797,7,0)="","",VLOOKUP(B177,HOCPHI!$B$5:$WX$9797,7,0)))</f>
        <v/>
      </c>
      <c r="T177" s="82" t="str">
        <f>IF(ISNA(VLOOKUP(B177,HOCPHI!$B$5:$WX$9797,10,0)),"",IF(VLOOKUP(B177,HOCPHI!$B$5:$WX$9797,10,0)="","",VLOOKUP(B177,HOCPHI!$B$5:$WX$9797,10,0)))</f>
        <v/>
      </c>
      <c r="U177" s="82" t="str">
        <f>IF(ISNA(VLOOKUP(B177,HOCPHI!$B$5:$WX$9797,9,0)),"",IF(VLOOKUP(B177,HOCPHI!$B$5:$WX$9797,9,0)="","",VLOOKUP(B177,HOCPHI!$B$5:$WX$9797,9,0)))</f>
        <v/>
      </c>
      <c r="V177" s="59">
        <f t="shared" si="9"/>
        <v>0</v>
      </c>
      <c r="W177" s="59" t="str">
        <f t="shared" si="10"/>
        <v>S</v>
      </c>
    </row>
    <row r="178" spans="1:23" s="59" customFormat="1" ht="17.25" customHeight="1" x14ac:dyDescent="0.3">
      <c r="A178" s="123">
        <f t="shared" si="11"/>
        <v>171</v>
      </c>
      <c r="B178" s="56"/>
      <c r="C178" s="52"/>
      <c r="D178" s="53"/>
      <c r="E178" s="53"/>
      <c r="F178" s="130"/>
      <c r="G178" s="99"/>
      <c r="H178" s="99"/>
      <c r="I178" s="99"/>
      <c r="J178" s="99"/>
      <c r="K178" s="99"/>
      <c r="L178" s="99"/>
      <c r="M178" s="99"/>
      <c r="N178" s="99"/>
      <c r="O178" s="119"/>
      <c r="P178" s="120">
        <f t="shared" si="8"/>
        <v>0</v>
      </c>
      <c r="Q178" s="58" t="str">
        <f>[2]!docle(P178)</f>
        <v>Khäng</v>
      </c>
      <c r="R178" s="57"/>
      <c r="S178" s="82" t="str">
        <f>IF(ISNA(VLOOKUP(B178,HOCPHI!$B$5:$WX$9797,7,0)),"",IF(VLOOKUP(B178,HOCPHI!$B$5:$WX$9797,7,0)="","",VLOOKUP(B178,HOCPHI!$B$5:$WX$9797,7,0)))</f>
        <v/>
      </c>
      <c r="T178" s="82" t="str">
        <f>IF(ISNA(VLOOKUP(B178,HOCPHI!$B$5:$WX$9797,10,0)),"",IF(VLOOKUP(B178,HOCPHI!$B$5:$WX$9797,10,0)="","",VLOOKUP(B178,HOCPHI!$B$5:$WX$9797,10,0)))</f>
        <v/>
      </c>
      <c r="U178" s="82" t="str">
        <f>IF(ISNA(VLOOKUP(B178,HOCPHI!$B$5:$WX$9797,9,0)),"",IF(VLOOKUP(B178,HOCPHI!$B$5:$WX$9797,9,0)="","",VLOOKUP(B178,HOCPHI!$B$5:$WX$9797,9,0)))</f>
        <v/>
      </c>
      <c r="V178" s="59">
        <f t="shared" si="9"/>
        <v>0</v>
      </c>
      <c r="W178" s="59" t="str">
        <f t="shared" si="10"/>
        <v>S</v>
      </c>
    </row>
    <row r="179" spans="1:23" s="59" customFormat="1" ht="17.25" customHeight="1" x14ac:dyDescent="0.3">
      <c r="A179" s="123">
        <f t="shared" si="11"/>
        <v>172</v>
      </c>
      <c r="B179" s="56"/>
      <c r="C179" s="52"/>
      <c r="D179" s="53"/>
      <c r="E179" s="53"/>
      <c r="F179" s="130"/>
      <c r="G179" s="99"/>
      <c r="H179" s="99"/>
      <c r="I179" s="99"/>
      <c r="J179" s="99"/>
      <c r="K179" s="99"/>
      <c r="L179" s="99"/>
      <c r="M179" s="99"/>
      <c r="N179" s="99"/>
      <c r="O179" s="119"/>
      <c r="P179" s="120">
        <f t="shared" si="8"/>
        <v>0</v>
      </c>
      <c r="Q179" s="58" t="str">
        <f>[2]!docle(P179)</f>
        <v>Khäng</v>
      </c>
      <c r="R179" s="57"/>
      <c r="S179" s="82" t="str">
        <f>IF(ISNA(VLOOKUP(B179,HOCPHI!$B$5:$WX$9797,7,0)),"",IF(VLOOKUP(B179,HOCPHI!$B$5:$WX$9797,7,0)="","",VLOOKUP(B179,HOCPHI!$B$5:$WX$9797,7,0)))</f>
        <v/>
      </c>
      <c r="T179" s="82" t="str">
        <f>IF(ISNA(VLOOKUP(B179,HOCPHI!$B$5:$WX$9797,10,0)),"",IF(VLOOKUP(B179,HOCPHI!$B$5:$WX$9797,10,0)="","",VLOOKUP(B179,HOCPHI!$B$5:$WX$9797,10,0)))</f>
        <v/>
      </c>
      <c r="U179" s="82" t="str">
        <f>IF(ISNA(VLOOKUP(B179,HOCPHI!$B$5:$WX$9797,9,0)),"",IF(VLOOKUP(B179,HOCPHI!$B$5:$WX$9797,9,0)="","",VLOOKUP(B179,HOCPHI!$B$5:$WX$9797,9,0)))</f>
        <v/>
      </c>
      <c r="V179" s="59">
        <f t="shared" si="9"/>
        <v>0</v>
      </c>
      <c r="W179" s="59" t="str">
        <f t="shared" si="10"/>
        <v>S</v>
      </c>
    </row>
    <row r="180" spans="1:23" s="59" customFormat="1" ht="17.25" customHeight="1" x14ac:dyDescent="0.3">
      <c r="A180" s="123">
        <f t="shared" si="11"/>
        <v>173</v>
      </c>
      <c r="B180" s="56"/>
      <c r="C180" s="52"/>
      <c r="D180" s="53"/>
      <c r="E180" s="53"/>
      <c r="F180" s="130"/>
      <c r="G180" s="99"/>
      <c r="H180" s="99"/>
      <c r="I180" s="99"/>
      <c r="J180" s="99"/>
      <c r="K180" s="99"/>
      <c r="L180" s="99"/>
      <c r="M180" s="99"/>
      <c r="N180" s="99"/>
      <c r="O180" s="119"/>
      <c r="P180" s="120">
        <f t="shared" si="8"/>
        <v>0</v>
      </c>
      <c r="Q180" s="58" t="str">
        <f>[2]!docle(P180)</f>
        <v>Khäng</v>
      </c>
      <c r="R180" s="57"/>
      <c r="S180" s="82" t="str">
        <f>IF(ISNA(VLOOKUP(B180,HOCPHI!$B$5:$WX$9797,7,0)),"",IF(VLOOKUP(B180,HOCPHI!$B$5:$WX$9797,7,0)="","",VLOOKUP(B180,HOCPHI!$B$5:$WX$9797,7,0)))</f>
        <v/>
      </c>
      <c r="T180" s="82" t="str">
        <f>IF(ISNA(VLOOKUP(B180,HOCPHI!$B$5:$WX$9797,10,0)),"",IF(VLOOKUP(B180,HOCPHI!$B$5:$WX$9797,10,0)="","",VLOOKUP(B180,HOCPHI!$B$5:$WX$9797,10,0)))</f>
        <v/>
      </c>
      <c r="U180" s="82" t="str">
        <f>IF(ISNA(VLOOKUP(B180,HOCPHI!$B$5:$WX$9797,9,0)),"",IF(VLOOKUP(B180,HOCPHI!$B$5:$WX$9797,9,0)="","",VLOOKUP(B180,HOCPHI!$B$5:$WX$9797,9,0)))</f>
        <v/>
      </c>
      <c r="V180" s="59">
        <f t="shared" si="9"/>
        <v>0</v>
      </c>
      <c r="W180" s="59" t="str">
        <f t="shared" si="10"/>
        <v>S</v>
      </c>
    </row>
    <row r="181" spans="1:23" s="59" customFormat="1" ht="17.25" customHeight="1" x14ac:dyDescent="0.3">
      <c r="A181" s="123">
        <f t="shared" si="11"/>
        <v>174</v>
      </c>
      <c r="B181" s="56"/>
      <c r="C181" s="52"/>
      <c r="D181" s="53"/>
      <c r="E181" s="53"/>
      <c r="F181" s="130"/>
      <c r="G181" s="99"/>
      <c r="H181" s="99"/>
      <c r="I181" s="99"/>
      <c r="J181" s="99"/>
      <c r="K181" s="99"/>
      <c r="L181" s="99"/>
      <c r="M181" s="99"/>
      <c r="N181" s="99"/>
      <c r="O181" s="119"/>
      <c r="P181" s="120">
        <f t="shared" si="8"/>
        <v>0</v>
      </c>
      <c r="Q181" s="58" t="str">
        <f>[2]!docle(P181)</f>
        <v>Khäng</v>
      </c>
      <c r="R181" s="57"/>
      <c r="S181" s="82" t="str">
        <f>IF(ISNA(VLOOKUP(B181,HOCPHI!$B$5:$WX$9797,7,0)),"",IF(VLOOKUP(B181,HOCPHI!$B$5:$WX$9797,7,0)="","",VLOOKUP(B181,HOCPHI!$B$5:$WX$9797,7,0)))</f>
        <v/>
      </c>
      <c r="T181" s="82" t="str">
        <f>IF(ISNA(VLOOKUP(B181,HOCPHI!$B$5:$WX$9797,10,0)),"",IF(VLOOKUP(B181,HOCPHI!$B$5:$WX$9797,10,0)="","",VLOOKUP(B181,HOCPHI!$B$5:$WX$9797,10,0)))</f>
        <v/>
      </c>
      <c r="U181" s="82" t="str">
        <f>IF(ISNA(VLOOKUP(B181,HOCPHI!$B$5:$WX$9797,9,0)),"",IF(VLOOKUP(B181,HOCPHI!$B$5:$WX$9797,9,0)="","",VLOOKUP(B181,HOCPHI!$B$5:$WX$9797,9,0)))</f>
        <v/>
      </c>
      <c r="V181" s="59">
        <f t="shared" si="9"/>
        <v>0</v>
      </c>
      <c r="W181" s="59" t="str">
        <f t="shared" si="10"/>
        <v>S</v>
      </c>
    </row>
    <row r="182" spans="1:23" s="59" customFormat="1" ht="17.25" customHeight="1" x14ac:dyDescent="0.3">
      <c r="A182" s="123">
        <f t="shared" si="11"/>
        <v>175</v>
      </c>
      <c r="B182" s="56"/>
      <c r="C182" s="52"/>
      <c r="D182" s="53"/>
      <c r="E182" s="53"/>
      <c r="F182" s="130"/>
      <c r="G182" s="99"/>
      <c r="H182" s="99"/>
      <c r="I182" s="99"/>
      <c r="J182" s="99"/>
      <c r="K182" s="99"/>
      <c r="L182" s="99"/>
      <c r="M182" s="99"/>
      <c r="N182" s="99"/>
      <c r="O182" s="119"/>
      <c r="P182" s="120">
        <f t="shared" si="8"/>
        <v>0</v>
      </c>
      <c r="Q182" s="58" t="str">
        <f>[2]!docle(P182)</f>
        <v>Khäng</v>
      </c>
      <c r="R182" s="57"/>
      <c r="S182" s="82" t="str">
        <f>IF(ISNA(VLOOKUP(B182,HOCPHI!$B$5:$WX$9797,7,0)),"",IF(VLOOKUP(B182,HOCPHI!$B$5:$WX$9797,7,0)="","",VLOOKUP(B182,HOCPHI!$B$5:$WX$9797,7,0)))</f>
        <v/>
      </c>
      <c r="T182" s="82" t="str">
        <f>IF(ISNA(VLOOKUP(B182,HOCPHI!$B$5:$WX$9797,10,0)),"",IF(VLOOKUP(B182,HOCPHI!$B$5:$WX$9797,10,0)="","",VLOOKUP(B182,HOCPHI!$B$5:$WX$9797,10,0)))</f>
        <v/>
      </c>
      <c r="U182" s="82" t="str">
        <f>IF(ISNA(VLOOKUP(B182,HOCPHI!$B$5:$WX$9797,9,0)),"",IF(VLOOKUP(B182,HOCPHI!$B$5:$WX$9797,9,0)="","",VLOOKUP(B182,HOCPHI!$B$5:$WX$9797,9,0)))</f>
        <v/>
      </c>
      <c r="V182" s="59">
        <f t="shared" si="9"/>
        <v>0</v>
      </c>
      <c r="W182" s="59" t="str">
        <f t="shared" si="10"/>
        <v>S</v>
      </c>
    </row>
    <row r="183" spans="1:23" s="59" customFormat="1" ht="17.25" customHeight="1" x14ac:dyDescent="0.3">
      <c r="A183" s="123">
        <f t="shared" si="11"/>
        <v>176</v>
      </c>
      <c r="B183" s="56"/>
      <c r="C183" s="52"/>
      <c r="D183" s="53"/>
      <c r="E183" s="53"/>
      <c r="F183" s="130"/>
      <c r="G183" s="99"/>
      <c r="H183" s="99"/>
      <c r="I183" s="99"/>
      <c r="J183" s="99"/>
      <c r="K183" s="99"/>
      <c r="L183" s="99"/>
      <c r="M183" s="99"/>
      <c r="N183" s="99"/>
      <c r="O183" s="119"/>
      <c r="P183" s="120">
        <f t="shared" si="8"/>
        <v>0</v>
      </c>
      <c r="Q183" s="58" t="str">
        <f>[2]!docle(P183)</f>
        <v>Khäng</v>
      </c>
      <c r="R183" s="57"/>
      <c r="S183" s="82" t="str">
        <f>IF(ISNA(VLOOKUP(B183,HOCPHI!$B$5:$WX$9797,7,0)),"",IF(VLOOKUP(B183,HOCPHI!$B$5:$WX$9797,7,0)="","",VLOOKUP(B183,HOCPHI!$B$5:$WX$9797,7,0)))</f>
        <v/>
      </c>
      <c r="T183" s="82" t="str">
        <f>IF(ISNA(VLOOKUP(B183,HOCPHI!$B$5:$WX$9797,10,0)),"",IF(VLOOKUP(B183,HOCPHI!$B$5:$WX$9797,10,0)="","",VLOOKUP(B183,HOCPHI!$B$5:$WX$9797,10,0)))</f>
        <v/>
      </c>
      <c r="U183" s="82" t="str">
        <f>IF(ISNA(VLOOKUP(B183,HOCPHI!$B$5:$WX$9797,9,0)),"",IF(VLOOKUP(B183,HOCPHI!$B$5:$WX$9797,9,0)="","",VLOOKUP(B183,HOCPHI!$B$5:$WX$9797,9,0)))</f>
        <v/>
      </c>
      <c r="V183" s="59">
        <f t="shared" si="9"/>
        <v>0</v>
      </c>
      <c r="W183" s="59" t="str">
        <f t="shared" si="10"/>
        <v>S</v>
      </c>
    </row>
    <row r="184" spans="1:23" s="59" customFormat="1" ht="17.25" customHeight="1" x14ac:dyDescent="0.3">
      <c r="A184" s="123">
        <f t="shared" si="11"/>
        <v>177</v>
      </c>
      <c r="B184" s="56"/>
      <c r="C184" s="52"/>
      <c r="D184" s="53"/>
      <c r="E184" s="53"/>
      <c r="F184" s="130"/>
      <c r="G184" s="99"/>
      <c r="H184" s="99"/>
      <c r="I184" s="99"/>
      <c r="J184" s="99"/>
      <c r="K184" s="99"/>
      <c r="L184" s="99"/>
      <c r="M184" s="99"/>
      <c r="N184" s="99"/>
      <c r="O184" s="119"/>
      <c r="P184" s="120">
        <f t="shared" si="8"/>
        <v>0</v>
      </c>
      <c r="Q184" s="58" t="str">
        <f>[2]!docle(P184)</f>
        <v>Khäng</v>
      </c>
      <c r="R184" s="57"/>
      <c r="S184" s="82" t="str">
        <f>IF(ISNA(VLOOKUP(B184,HOCPHI!$B$5:$WX$9797,7,0)),"",IF(VLOOKUP(B184,HOCPHI!$B$5:$WX$9797,7,0)="","",VLOOKUP(B184,HOCPHI!$B$5:$WX$9797,7,0)))</f>
        <v/>
      </c>
      <c r="T184" s="82" t="str">
        <f>IF(ISNA(VLOOKUP(B184,HOCPHI!$B$5:$WX$9797,10,0)),"",IF(VLOOKUP(B184,HOCPHI!$B$5:$WX$9797,10,0)="","",VLOOKUP(B184,HOCPHI!$B$5:$WX$9797,10,0)))</f>
        <v/>
      </c>
      <c r="U184" s="82" t="str">
        <f>IF(ISNA(VLOOKUP(B184,HOCPHI!$B$5:$WX$9797,9,0)),"",IF(VLOOKUP(B184,HOCPHI!$B$5:$WX$9797,9,0)="","",VLOOKUP(B184,HOCPHI!$B$5:$WX$9797,9,0)))</f>
        <v/>
      </c>
      <c r="V184" s="59">
        <f t="shared" si="9"/>
        <v>0</v>
      </c>
      <c r="W184" s="59" t="str">
        <f t="shared" si="10"/>
        <v>S</v>
      </c>
    </row>
    <row r="185" spans="1:23" s="59" customFormat="1" ht="17.25" customHeight="1" x14ac:dyDescent="0.3">
      <c r="A185" s="123">
        <f t="shared" si="11"/>
        <v>178</v>
      </c>
      <c r="B185" s="56"/>
      <c r="C185" s="52"/>
      <c r="D185" s="53"/>
      <c r="E185" s="53"/>
      <c r="F185" s="130"/>
      <c r="G185" s="99"/>
      <c r="H185" s="99"/>
      <c r="I185" s="99"/>
      <c r="J185" s="99"/>
      <c r="K185" s="99"/>
      <c r="L185" s="99"/>
      <c r="M185" s="99"/>
      <c r="N185" s="99"/>
      <c r="O185" s="119"/>
      <c r="P185" s="120">
        <f t="shared" si="8"/>
        <v>0</v>
      </c>
      <c r="Q185" s="58" t="str">
        <f>[2]!docle(P185)</f>
        <v>Khäng</v>
      </c>
      <c r="R185" s="57"/>
      <c r="S185" s="82" t="str">
        <f>IF(ISNA(VLOOKUP(B185,HOCPHI!$B$5:$WX$9797,7,0)),"",IF(VLOOKUP(B185,HOCPHI!$B$5:$WX$9797,7,0)="","",VLOOKUP(B185,HOCPHI!$B$5:$WX$9797,7,0)))</f>
        <v/>
      </c>
      <c r="T185" s="82" t="str">
        <f>IF(ISNA(VLOOKUP(B185,HOCPHI!$B$5:$WX$9797,10,0)),"",IF(VLOOKUP(B185,HOCPHI!$B$5:$WX$9797,10,0)="","",VLOOKUP(B185,HOCPHI!$B$5:$WX$9797,10,0)))</f>
        <v/>
      </c>
      <c r="U185" s="82" t="str">
        <f>IF(ISNA(VLOOKUP(B185,HOCPHI!$B$5:$WX$9797,9,0)),"",IF(VLOOKUP(B185,HOCPHI!$B$5:$WX$9797,9,0)="","",VLOOKUP(B185,HOCPHI!$B$5:$WX$9797,9,0)))</f>
        <v/>
      </c>
      <c r="V185" s="59">
        <f t="shared" si="9"/>
        <v>0</v>
      </c>
      <c r="W185" s="59" t="str">
        <f t="shared" si="10"/>
        <v>S</v>
      </c>
    </row>
    <row r="186" spans="1:23" s="59" customFormat="1" ht="17.25" customHeight="1" x14ac:dyDescent="0.3">
      <c r="A186" s="123">
        <f t="shared" si="11"/>
        <v>179</v>
      </c>
      <c r="B186" s="56"/>
      <c r="C186" s="52"/>
      <c r="D186" s="53"/>
      <c r="E186" s="53"/>
      <c r="F186" s="130"/>
      <c r="G186" s="99"/>
      <c r="H186" s="99"/>
      <c r="I186" s="99"/>
      <c r="J186" s="99"/>
      <c r="K186" s="99"/>
      <c r="L186" s="99"/>
      <c r="M186" s="99"/>
      <c r="N186" s="99"/>
      <c r="O186" s="119"/>
      <c r="P186" s="120">
        <f t="shared" si="8"/>
        <v>0</v>
      </c>
      <c r="Q186" s="58" t="str">
        <f>[2]!docle(P186)</f>
        <v>Khäng</v>
      </c>
      <c r="R186" s="57"/>
      <c r="S186" s="82" t="str">
        <f>IF(ISNA(VLOOKUP(B186,HOCPHI!$B$5:$WX$9797,7,0)),"",IF(VLOOKUP(B186,HOCPHI!$B$5:$WX$9797,7,0)="","",VLOOKUP(B186,HOCPHI!$B$5:$WX$9797,7,0)))</f>
        <v/>
      </c>
      <c r="T186" s="82" t="str">
        <f>IF(ISNA(VLOOKUP(B186,HOCPHI!$B$5:$WX$9797,10,0)),"",IF(VLOOKUP(B186,HOCPHI!$B$5:$WX$9797,10,0)="","",VLOOKUP(B186,HOCPHI!$B$5:$WX$9797,10,0)))</f>
        <v/>
      </c>
      <c r="U186" s="82" t="str">
        <f>IF(ISNA(VLOOKUP(B186,HOCPHI!$B$5:$WX$9797,9,0)),"",IF(VLOOKUP(B186,HOCPHI!$B$5:$WX$9797,9,0)="","",VLOOKUP(B186,HOCPHI!$B$5:$WX$9797,9,0)))</f>
        <v/>
      </c>
      <c r="V186" s="59">
        <f t="shared" si="9"/>
        <v>0</v>
      </c>
      <c r="W186" s="59" t="str">
        <f t="shared" si="10"/>
        <v>S</v>
      </c>
    </row>
    <row r="187" spans="1:23" s="59" customFormat="1" ht="17.25" customHeight="1" x14ac:dyDescent="0.3">
      <c r="A187" s="123">
        <f t="shared" si="11"/>
        <v>180</v>
      </c>
      <c r="B187" s="56"/>
      <c r="C187" s="52"/>
      <c r="D187" s="53"/>
      <c r="E187" s="53"/>
      <c r="F187" s="130"/>
      <c r="G187" s="99"/>
      <c r="H187" s="99"/>
      <c r="I187" s="99"/>
      <c r="J187" s="99"/>
      <c r="K187" s="99"/>
      <c r="L187" s="99"/>
      <c r="M187" s="99"/>
      <c r="N187" s="99"/>
      <c r="O187" s="119"/>
      <c r="P187" s="120">
        <f t="shared" si="8"/>
        <v>0</v>
      </c>
      <c r="Q187" s="58" t="str">
        <f>[2]!docle(P187)</f>
        <v>Khäng</v>
      </c>
      <c r="R187" s="57"/>
      <c r="S187" s="82" t="str">
        <f>IF(ISNA(VLOOKUP(B187,HOCPHI!$B$5:$WX$9797,7,0)),"",IF(VLOOKUP(B187,HOCPHI!$B$5:$WX$9797,7,0)="","",VLOOKUP(B187,HOCPHI!$B$5:$WX$9797,7,0)))</f>
        <v/>
      </c>
      <c r="T187" s="82" t="str">
        <f>IF(ISNA(VLOOKUP(B187,HOCPHI!$B$5:$WX$9797,10,0)),"",IF(VLOOKUP(B187,HOCPHI!$B$5:$WX$9797,10,0)="","",VLOOKUP(B187,HOCPHI!$B$5:$WX$9797,10,0)))</f>
        <v/>
      </c>
      <c r="U187" s="82" t="str">
        <f>IF(ISNA(VLOOKUP(B187,HOCPHI!$B$5:$WX$9797,9,0)),"",IF(VLOOKUP(B187,HOCPHI!$B$5:$WX$9797,9,0)="","",VLOOKUP(B187,HOCPHI!$B$5:$WX$9797,9,0)))</f>
        <v/>
      </c>
      <c r="V187" s="59">
        <f t="shared" si="9"/>
        <v>0</v>
      </c>
      <c r="W187" s="59" t="str">
        <f t="shared" si="10"/>
        <v>S</v>
      </c>
    </row>
    <row r="188" spans="1:23" s="59" customFormat="1" ht="17.25" customHeight="1" x14ac:dyDescent="0.3">
      <c r="A188" s="123">
        <f t="shared" si="11"/>
        <v>181</v>
      </c>
      <c r="B188" s="56"/>
      <c r="C188" s="52"/>
      <c r="D188" s="53"/>
      <c r="E188" s="53"/>
      <c r="F188" s="130"/>
      <c r="G188" s="99"/>
      <c r="H188" s="99"/>
      <c r="I188" s="99"/>
      <c r="J188" s="99"/>
      <c r="K188" s="99"/>
      <c r="L188" s="99"/>
      <c r="M188" s="99"/>
      <c r="N188" s="99"/>
      <c r="O188" s="119"/>
      <c r="P188" s="120">
        <f t="shared" si="8"/>
        <v>0</v>
      </c>
      <c r="Q188" s="58" t="str">
        <f>[2]!docle(P188)</f>
        <v>Khäng</v>
      </c>
      <c r="R188" s="57"/>
      <c r="S188" s="82" t="str">
        <f>IF(ISNA(VLOOKUP(B188,HOCPHI!$B$5:$WX$9797,7,0)),"",IF(VLOOKUP(B188,HOCPHI!$B$5:$WX$9797,7,0)="","",VLOOKUP(B188,HOCPHI!$B$5:$WX$9797,7,0)))</f>
        <v/>
      </c>
      <c r="T188" s="82" t="str">
        <f>IF(ISNA(VLOOKUP(B188,HOCPHI!$B$5:$WX$9797,10,0)),"",IF(VLOOKUP(B188,HOCPHI!$B$5:$WX$9797,10,0)="","",VLOOKUP(B188,HOCPHI!$B$5:$WX$9797,10,0)))</f>
        <v/>
      </c>
      <c r="U188" s="82" t="str">
        <f>IF(ISNA(VLOOKUP(B188,HOCPHI!$B$5:$WX$9797,9,0)),"",IF(VLOOKUP(B188,HOCPHI!$B$5:$WX$9797,9,0)="","",VLOOKUP(B188,HOCPHI!$B$5:$WX$9797,9,0)))</f>
        <v/>
      </c>
      <c r="V188" s="59">
        <f t="shared" si="9"/>
        <v>0</v>
      </c>
      <c r="W188" s="59" t="str">
        <f t="shared" si="10"/>
        <v>S</v>
      </c>
    </row>
    <row r="189" spans="1:23" s="59" customFormat="1" ht="17.25" customHeight="1" x14ac:dyDescent="0.3">
      <c r="A189" s="123">
        <f t="shared" si="11"/>
        <v>182</v>
      </c>
      <c r="B189" s="56"/>
      <c r="C189" s="52"/>
      <c r="D189" s="53"/>
      <c r="E189" s="53"/>
      <c r="F189" s="130"/>
      <c r="G189" s="99"/>
      <c r="H189" s="99"/>
      <c r="I189" s="99"/>
      <c r="J189" s="99"/>
      <c r="K189" s="99"/>
      <c r="L189" s="99"/>
      <c r="M189" s="99"/>
      <c r="N189" s="99"/>
      <c r="O189" s="119"/>
      <c r="P189" s="120">
        <f t="shared" si="8"/>
        <v>0</v>
      </c>
      <c r="Q189" s="58" t="str">
        <f>[2]!docle(P189)</f>
        <v>Khäng</v>
      </c>
      <c r="R189" s="57"/>
      <c r="S189" s="82" t="str">
        <f>IF(ISNA(VLOOKUP(B189,HOCPHI!$B$5:$WX$9797,7,0)),"",IF(VLOOKUP(B189,HOCPHI!$B$5:$WX$9797,7,0)="","",VLOOKUP(B189,HOCPHI!$B$5:$WX$9797,7,0)))</f>
        <v/>
      </c>
      <c r="T189" s="82" t="str">
        <f>IF(ISNA(VLOOKUP(B189,HOCPHI!$B$5:$WX$9797,10,0)),"",IF(VLOOKUP(B189,HOCPHI!$B$5:$WX$9797,10,0)="","",VLOOKUP(B189,HOCPHI!$B$5:$WX$9797,10,0)))</f>
        <v/>
      </c>
      <c r="U189" s="82" t="str">
        <f>IF(ISNA(VLOOKUP(B189,HOCPHI!$B$5:$WX$9797,9,0)),"",IF(VLOOKUP(B189,HOCPHI!$B$5:$WX$9797,9,0)="","",VLOOKUP(B189,HOCPHI!$B$5:$WX$9797,9,0)))</f>
        <v/>
      </c>
      <c r="V189" s="59">
        <f t="shared" si="9"/>
        <v>0</v>
      </c>
      <c r="W189" s="59" t="str">
        <f t="shared" si="10"/>
        <v>S</v>
      </c>
    </row>
    <row r="190" spans="1:23" s="59" customFormat="1" ht="17.25" customHeight="1" x14ac:dyDescent="0.3">
      <c r="A190" s="123">
        <f t="shared" si="11"/>
        <v>183</v>
      </c>
      <c r="B190" s="56"/>
      <c r="C190" s="52"/>
      <c r="D190" s="53"/>
      <c r="E190" s="53"/>
      <c r="F190" s="130"/>
      <c r="G190" s="99"/>
      <c r="H190" s="99"/>
      <c r="I190" s="99"/>
      <c r="J190" s="99"/>
      <c r="K190" s="99"/>
      <c r="L190" s="99"/>
      <c r="M190" s="99"/>
      <c r="N190" s="99"/>
      <c r="O190" s="119"/>
      <c r="P190" s="120">
        <f t="shared" si="8"/>
        <v>0</v>
      </c>
      <c r="Q190" s="58" t="str">
        <f>[2]!docle(P190)</f>
        <v>Khäng</v>
      </c>
      <c r="R190" s="57"/>
      <c r="S190" s="82" t="str">
        <f>IF(ISNA(VLOOKUP(B190,HOCPHI!$B$5:$WX$9797,7,0)),"",IF(VLOOKUP(B190,HOCPHI!$B$5:$WX$9797,7,0)="","",VLOOKUP(B190,HOCPHI!$B$5:$WX$9797,7,0)))</f>
        <v/>
      </c>
      <c r="T190" s="82" t="str">
        <f>IF(ISNA(VLOOKUP(B190,HOCPHI!$B$5:$WX$9797,10,0)),"",IF(VLOOKUP(B190,HOCPHI!$B$5:$WX$9797,10,0)="","",VLOOKUP(B190,HOCPHI!$B$5:$WX$9797,10,0)))</f>
        <v/>
      </c>
      <c r="U190" s="82" t="str">
        <f>IF(ISNA(VLOOKUP(B190,HOCPHI!$B$5:$WX$9797,9,0)),"",IF(VLOOKUP(B190,HOCPHI!$B$5:$WX$9797,9,0)="","",VLOOKUP(B190,HOCPHI!$B$5:$WX$9797,9,0)))</f>
        <v/>
      </c>
      <c r="V190" s="59">
        <f t="shared" si="9"/>
        <v>0</v>
      </c>
      <c r="W190" s="59" t="str">
        <f t="shared" si="10"/>
        <v>S</v>
      </c>
    </row>
    <row r="191" spans="1:23" s="59" customFormat="1" ht="17.25" customHeight="1" x14ac:dyDescent="0.3">
      <c r="A191" s="123">
        <f t="shared" si="11"/>
        <v>184</v>
      </c>
      <c r="B191" s="56"/>
      <c r="C191" s="52"/>
      <c r="D191" s="53"/>
      <c r="E191" s="53"/>
      <c r="F191" s="130"/>
      <c r="G191" s="99"/>
      <c r="H191" s="99"/>
      <c r="I191" s="99"/>
      <c r="J191" s="99"/>
      <c r="K191" s="99"/>
      <c r="L191" s="99"/>
      <c r="M191" s="99"/>
      <c r="N191" s="99"/>
      <c r="O191" s="119"/>
      <c r="P191" s="120">
        <f t="shared" si="8"/>
        <v>0</v>
      </c>
      <c r="Q191" s="58" t="str">
        <f>[2]!docle(P191)</f>
        <v>Khäng</v>
      </c>
      <c r="R191" s="57"/>
      <c r="S191" s="82" t="str">
        <f>IF(ISNA(VLOOKUP(B191,HOCPHI!$B$5:$WX$9797,7,0)),"",IF(VLOOKUP(B191,HOCPHI!$B$5:$WX$9797,7,0)="","",VLOOKUP(B191,HOCPHI!$B$5:$WX$9797,7,0)))</f>
        <v/>
      </c>
      <c r="T191" s="82" t="str">
        <f>IF(ISNA(VLOOKUP(B191,HOCPHI!$B$5:$WX$9797,10,0)),"",IF(VLOOKUP(B191,HOCPHI!$B$5:$WX$9797,10,0)="","",VLOOKUP(B191,HOCPHI!$B$5:$WX$9797,10,0)))</f>
        <v/>
      </c>
      <c r="U191" s="82" t="str">
        <f>IF(ISNA(VLOOKUP(B191,HOCPHI!$B$5:$WX$9797,9,0)),"",IF(VLOOKUP(B191,HOCPHI!$B$5:$WX$9797,9,0)="","",VLOOKUP(B191,HOCPHI!$B$5:$WX$9797,9,0)))</f>
        <v/>
      </c>
      <c r="V191" s="59">
        <f t="shared" si="9"/>
        <v>0</v>
      </c>
      <c r="W191" s="59" t="str">
        <f t="shared" si="10"/>
        <v>S</v>
      </c>
    </row>
    <row r="192" spans="1:23" s="59" customFormat="1" ht="17.25" customHeight="1" x14ac:dyDescent="0.3">
      <c r="A192" s="123">
        <f t="shared" si="11"/>
        <v>185</v>
      </c>
      <c r="B192" s="56"/>
      <c r="C192" s="52"/>
      <c r="D192" s="53"/>
      <c r="E192" s="53"/>
      <c r="F192" s="130"/>
      <c r="G192" s="99"/>
      <c r="H192" s="99"/>
      <c r="I192" s="99"/>
      <c r="J192" s="99"/>
      <c r="K192" s="99"/>
      <c r="L192" s="99"/>
      <c r="M192" s="99"/>
      <c r="N192" s="99"/>
      <c r="O192" s="119"/>
      <c r="P192" s="120">
        <f t="shared" si="8"/>
        <v>0</v>
      </c>
      <c r="Q192" s="58" t="str">
        <f>[2]!docle(P192)</f>
        <v>Khäng</v>
      </c>
      <c r="R192" s="57"/>
      <c r="S192" s="82" t="str">
        <f>IF(ISNA(VLOOKUP(B192,HOCPHI!$B$5:$WX$9797,7,0)),"",IF(VLOOKUP(B192,HOCPHI!$B$5:$WX$9797,7,0)="","",VLOOKUP(B192,HOCPHI!$B$5:$WX$9797,7,0)))</f>
        <v/>
      </c>
      <c r="T192" s="82" t="str">
        <f>IF(ISNA(VLOOKUP(B192,HOCPHI!$B$5:$WX$9797,10,0)),"",IF(VLOOKUP(B192,HOCPHI!$B$5:$WX$9797,10,0)="","",VLOOKUP(B192,HOCPHI!$B$5:$WX$9797,10,0)))</f>
        <v/>
      </c>
      <c r="U192" s="82" t="str">
        <f>IF(ISNA(VLOOKUP(B192,HOCPHI!$B$5:$WX$9797,9,0)),"",IF(VLOOKUP(B192,HOCPHI!$B$5:$WX$9797,9,0)="","",VLOOKUP(B192,HOCPHI!$B$5:$WX$9797,9,0)))</f>
        <v/>
      </c>
      <c r="V192" s="59">
        <f t="shared" si="9"/>
        <v>0</v>
      </c>
      <c r="W192" s="59" t="str">
        <f t="shared" si="10"/>
        <v>S</v>
      </c>
    </row>
    <row r="193" spans="1:23" s="59" customFormat="1" ht="17.25" customHeight="1" x14ac:dyDescent="0.3">
      <c r="A193" s="123">
        <f t="shared" si="11"/>
        <v>186</v>
      </c>
      <c r="B193" s="56"/>
      <c r="C193" s="52"/>
      <c r="D193" s="53"/>
      <c r="E193" s="53"/>
      <c r="F193" s="130"/>
      <c r="G193" s="99"/>
      <c r="H193" s="99"/>
      <c r="I193" s="99"/>
      <c r="J193" s="99"/>
      <c r="K193" s="99"/>
      <c r="L193" s="99"/>
      <c r="M193" s="99"/>
      <c r="N193" s="99"/>
      <c r="O193" s="119"/>
      <c r="P193" s="120">
        <f t="shared" si="8"/>
        <v>0</v>
      </c>
      <c r="Q193" s="58" t="str">
        <f>[2]!docle(P193)</f>
        <v>Khäng</v>
      </c>
      <c r="R193" s="57"/>
      <c r="S193" s="82" t="str">
        <f>IF(ISNA(VLOOKUP(B193,HOCPHI!$B$5:$WX$9797,7,0)),"",IF(VLOOKUP(B193,HOCPHI!$B$5:$WX$9797,7,0)="","",VLOOKUP(B193,HOCPHI!$B$5:$WX$9797,7,0)))</f>
        <v/>
      </c>
      <c r="T193" s="82" t="str">
        <f>IF(ISNA(VLOOKUP(B193,HOCPHI!$B$5:$WX$9797,10,0)),"",IF(VLOOKUP(B193,HOCPHI!$B$5:$WX$9797,10,0)="","",VLOOKUP(B193,HOCPHI!$B$5:$WX$9797,10,0)))</f>
        <v/>
      </c>
      <c r="U193" s="82" t="str">
        <f>IF(ISNA(VLOOKUP(B193,HOCPHI!$B$5:$WX$9797,9,0)),"",IF(VLOOKUP(B193,HOCPHI!$B$5:$WX$9797,9,0)="","",VLOOKUP(B193,HOCPHI!$B$5:$WX$9797,9,0)))</f>
        <v/>
      </c>
      <c r="V193" s="59">
        <f t="shared" si="9"/>
        <v>0</v>
      </c>
      <c r="W193" s="59" t="str">
        <f t="shared" si="10"/>
        <v>S</v>
      </c>
    </row>
    <row r="194" spans="1:23" s="59" customFormat="1" ht="17.25" customHeight="1" x14ac:dyDescent="0.3">
      <c r="A194" s="123">
        <f t="shared" si="11"/>
        <v>187</v>
      </c>
      <c r="B194" s="56"/>
      <c r="C194" s="52"/>
      <c r="D194" s="53"/>
      <c r="E194" s="53"/>
      <c r="F194" s="130"/>
      <c r="G194" s="99"/>
      <c r="H194" s="99"/>
      <c r="I194" s="99"/>
      <c r="J194" s="99"/>
      <c r="K194" s="99"/>
      <c r="L194" s="99"/>
      <c r="M194" s="99"/>
      <c r="N194" s="99"/>
      <c r="O194" s="119"/>
      <c r="P194" s="120">
        <f t="shared" si="8"/>
        <v>0</v>
      </c>
      <c r="Q194" s="58" t="str">
        <f>[2]!docle(P194)</f>
        <v>Khäng</v>
      </c>
      <c r="R194" s="57"/>
      <c r="S194" s="82" t="str">
        <f>IF(ISNA(VLOOKUP(B194,HOCPHI!$B$5:$WX$9797,7,0)),"",IF(VLOOKUP(B194,HOCPHI!$B$5:$WX$9797,7,0)="","",VLOOKUP(B194,HOCPHI!$B$5:$WX$9797,7,0)))</f>
        <v/>
      </c>
      <c r="T194" s="82" t="str">
        <f>IF(ISNA(VLOOKUP(B194,HOCPHI!$B$5:$WX$9797,10,0)),"",IF(VLOOKUP(B194,HOCPHI!$B$5:$WX$9797,10,0)="","",VLOOKUP(B194,HOCPHI!$B$5:$WX$9797,10,0)))</f>
        <v/>
      </c>
      <c r="U194" s="82" t="str">
        <f>IF(ISNA(VLOOKUP(B194,HOCPHI!$B$5:$WX$9797,9,0)),"",IF(VLOOKUP(B194,HOCPHI!$B$5:$WX$9797,9,0)="","",VLOOKUP(B194,HOCPHI!$B$5:$WX$9797,9,0)))</f>
        <v/>
      </c>
      <c r="V194" s="59">
        <f t="shared" si="9"/>
        <v>0</v>
      </c>
      <c r="W194" s="59" t="str">
        <f t="shared" si="10"/>
        <v>S</v>
      </c>
    </row>
    <row r="195" spans="1:23" s="59" customFormat="1" ht="17.25" customHeight="1" x14ac:dyDescent="0.3">
      <c r="A195" s="123">
        <f t="shared" si="11"/>
        <v>188</v>
      </c>
      <c r="B195" s="56"/>
      <c r="C195" s="52"/>
      <c r="D195" s="53"/>
      <c r="E195" s="53"/>
      <c r="F195" s="130"/>
      <c r="G195" s="99"/>
      <c r="H195" s="99"/>
      <c r="I195" s="99"/>
      <c r="J195" s="99"/>
      <c r="K195" s="99"/>
      <c r="L195" s="99"/>
      <c r="M195" s="99"/>
      <c r="N195" s="99"/>
      <c r="O195" s="119"/>
      <c r="P195" s="120">
        <f t="shared" si="8"/>
        <v>0</v>
      </c>
      <c r="Q195" s="58" t="str">
        <f>[2]!docle(P195)</f>
        <v>Khäng</v>
      </c>
      <c r="R195" s="57"/>
      <c r="S195" s="82" t="str">
        <f>IF(ISNA(VLOOKUP(B195,HOCPHI!$B$5:$WX$9797,7,0)),"",IF(VLOOKUP(B195,HOCPHI!$B$5:$WX$9797,7,0)="","",VLOOKUP(B195,HOCPHI!$B$5:$WX$9797,7,0)))</f>
        <v/>
      </c>
      <c r="T195" s="82" t="str">
        <f>IF(ISNA(VLOOKUP(B195,HOCPHI!$B$5:$WX$9797,10,0)),"",IF(VLOOKUP(B195,HOCPHI!$B$5:$WX$9797,10,0)="","",VLOOKUP(B195,HOCPHI!$B$5:$WX$9797,10,0)))</f>
        <v/>
      </c>
      <c r="U195" s="82" t="str">
        <f>IF(ISNA(VLOOKUP(B195,HOCPHI!$B$5:$WX$9797,9,0)),"",IF(VLOOKUP(B195,HOCPHI!$B$5:$WX$9797,9,0)="","",VLOOKUP(B195,HOCPHI!$B$5:$WX$9797,9,0)))</f>
        <v/>
      </c>
      <c r="V195" s="59">
        <f t="shared" si="9"/>
        <v>0</v>
      </c>
      <c r="W195" s="59" t="str">
        <f t="shared" si="10"/>
        <v>S</v>
      </c>
    </row>
    <row r="196" spans="1:23" s="59" customFormat="1" ht="17.25" customHeight="1" x14ac:dyDescent="0.3">
      <c r="A196" s="123">
        <f t="shared" si="11"/>
        <v>189</v>
      </c>
      <c r="B196" s="56"/>
      <c r="C196" s="52"/>
      <c r="D196" s="53"/>
      <c r="E196" s="53"/>
      <c r="F196" s="130"/>
      <c r="G196" s="99"/>
      <c r="H196" s="99"/>
      <c r="I196" s="99"/>
      <c r="J196" s="99"/>
      <c r="K196" s="99"/>
      <c r="L196" s="99"/>
      <c r="M196" s="99"/>
      <c r="N196" s="99"/>
      <c r="O196" s="119"/>
      <c r="P196" s="120">
        <f t="shared" si="8"/>
        <v>0</v>
      </c>
      <c r="Q196" s="58" t="str">
        <f>[2]!docle(P196)</f>
        <v>Khäng</v>
      </c>
      <c r="R196" s="57"/>
      <c r="S196" s="82" t="str">
        <f>IF(ISNA(VLOOKUP(B196,HOCPHI!$B$5:$WX$9797,7,0)),"",IF(VLOOKUP(B196,HOCPHI!$B$5:$WX$9797,7,0)="","",VLOOKUP(B196,HOCPHI!$B$5:$WX$9797,7,0)))</f>
        <v/>
      </c>
      <c r="T196" s="82" t="str">
        <f>IF(ISNA(VLOOKUP(B196,HOCPHI!$B$5:$WX$9797,10,0)),"",IF(VLOOKUP(B196,HOCPHI!$B$5:$WX$9797,10,0)="","",VLOOKUP(B196,HOCPHI!$B$5:$WX$9797,10,0)))</f>
        <v/>
      </c>
      <c r="U196" s="82" t="str">
        <f>IF(ISNA(VLOOKUP(B196,HOCPHI!$B$5:$WX$9797,9,0)),"",IF(VLOOKUP(B196,HOCPHI!$B$5:$WX$9797,9,0)="","",VLOOKUP(B196,HOCPHI!$B$5:$WX$9797,9,0)))</f>
        <v/>
      </c>
      <c r="V196" s="59">
        <f t="shared" si="9"/>
        <v>0</v>
      </c>
      <c r="W196" s="59" t="str">
        <f t="shared" si="10"/>
        <v>S</v>
      </c>
    </row>
    <row r="197" spans="1:23" s="59" customFormat="1" ht="17.25" customHeight="1" x14ac:dyDescent="0.3">
      <c r="A197" s="123">
        <f t="shared" si="11"/>
        <v>190</v>
      </c>
      <c r="B197" s="56"/>
      <c r="C197" s="52"/>
      <c r="D197" s="53"/>
      <c r="E197" s="53"/>
      <c r="F197" s="130"/>
      <c r="G197" s="99"/>
      <c r="H197" s="99"/>
      <c r="I197" s="99"/>
      <c r="J197" s="99"/>
      <c r="K197" s="99"/>
      <c r="L197" s="99"/>
      <c r="M197" s="99"/>
      <c r="N197" s="99"/>
      <c r="O197" s="119"/>
      <c r="P197" s="120">
        <f t="shared" si="8"/>
        <v>0</v>
      </c>
      <c r="Q197" s="58" t="str">
        <f>[2]!docle(P197)</f>
        <v>Khäng</v>
      </c>
      <c r="R197" s="57"/>
      <c r="S197" s="82" t="str">
        <f>IF(ISNA(VLOOKUP(B197,HOCPHI!$B$5:$WX$9797,7,0)),"",IF(VLOOKUP(B197,HOCPHI!$B$5:$WX$9797,7,0)="","",VLOOKUP(B197,HOCPHI!$B$5:$WX$9797,7,0)))</f>
        <v/>
      </c>
      <c r="T197" s="82" t="str">
        <f>IF(ISNA(VLOOKUP(B197,HOCPHI!$B$5:$WX$9797,10,0)),"",IF(VLOOKUP(B197,HOCPHI!$B$5:$WX$9797,10,0)="","",VLOOKUP(B197,HOCPHI!$B$5:$WX$9797,10,0)))</f>
        <v/>
      </c>
      <c r="U197" s="82" t="str">
        <f>IF(ISNA(VLOOKUP(B197,HOCPHI!$B$5:$WX$9797,9,0)),"",IF(VLOOKUP(B197,HOCPHI!$B$5:$WX$9797,9,0)="","",VLOOKUP(B197,HOCPHI!$B$5:$WX$9797,9,0)))</f>
        <v/>
      </c>
      <c r="V197" s="59">
        <f t="shared" si="9"/>
        <v>0</v>
      </c>
      <c r="W197" s="59" t="str">
        <f t="shared" si="10"/>
        <v>S</v>
      </c>
    </row>
    <row r="198" spans="1:23" s="59" customFormat="1" ht="17.25" customHeight="1" x14ac:dyDescent="0.3">
      <c r="A198" s="123">
        <f t="shared" si="11"/>
        <v>191</v>
      </c>
      <c r="B198" s="56"/>
      <c r="C198" s="52"/>
      <c r="D198" s="53"/>
      <c r="E198" s="53"/>
      <c r="F198" s="130"/>
      <c r="G198" s="99"/>
      <c r="H198" s="99"/>
      <c r="I198" s="99"/>
      <c r="J198" s="99"/>
      <c r="K198" s="99"/>
      <c r="L198" s="99"/>
      <c r="M198" s="99"/>
      <c r="N198" s="99"/>
      <c r="O198" s="119"/>
      <c r="P198" s="120">
        <f t="shared" si="8"/>
        <v>0</v>
      </c>
      <c r="Q198" s="58" t="str">
        <f>[2]!docle(P198)</f>
        <v>Khäng</v>
      </c>
      <c r="R198" s="57"/>
      <c r="S198" s="82" t="str">
        <f>IF(ISNA(VLOOKUP(B198,HOCPHI!$B$5:$WX$9797,7,0)),"",IF(VLOOKUP(B198,HOCPHI!$B$5:$WX$9797,7,0)="","",VLOOKUP(B198,HOCPHI!$B$5:$WX$9797,7,0)))</f>
        <v/>
      </c>
      <c r="T198" s="82" t="str">
        <f>IF(ISNA(VLOOKUP(B198,HOCPHI!$B$5:$WX$9797,10,0)),"",IF(VLOOKUP(B198,HOCPHI!$B$5:$WX$9797,10,0)="","",VLOOKUP(B198,HOCPHI!$B$5:$WX$9797,10,0)))</f>
        <v/>
      </c>
      <c r="U198" s="82" t="str">
        <f>IF(ISNA(VLOOKUP(B198,HOCPHI!$B$5:$WX$9797,9,0)),"",IF(VLOOKUP(B198,HOCPHI!$B$5:$WX$9797,9,0)="","",VLOOKUP(B198,HOCPHI!$B$5:$WX$9797,9,0)))</f>
        <v/>
      </c>
      <c r="V198" s="59">
        <f t="shared" si="9"/>
        <v>0</v>
      </c>
      <c r="W198" s="59" t="str">
        <f t="shared" si="10"/>
        <v>S</v>
      </c>
    </row>
    <row r="199" spans="1:23" s="59" customFormat="1" ht="17.25" customHeight="1" x14ac:dyDescent="0.3">
      <c r="A199" s="123">
        <f t="shared" si="11"/>
        <v>192</v>
      </c>
      <c r="B199" s="56"/>
      <c r="C199" s="52"/>
      <c r="D199" s="53"/>
      <c r="E199" s="53"/>
      <c r="F199" s="130"/>
      <c r="G199" s="99"/>
      <c r="H199" s="99"/>
      <c r="I199" s="99"/>
      <c r="J199" s="99"/>
      <c r="K199" s="99"/>
      <c r="L199" s="99"/>
      <c r="M199" s="99"/>
      <c r="N199" s="99"/>
      <c r="O199" s="119"/>
      <c r="P199" s="120">
        <f t="shared" si="8"/>
        <v>0</v>
      </c>
      <c r="Q199" s="58" t="str">
        <f>[2]!docle(P199)</f>
        <v>Khäng</v>
      </c>
      <c r="R199" s="57"/>
      <c r="S199" s="82" t="str">
        <f>IF(ISNA(VLOOKUP(B199,HOCPHI!$B$5:$WX$9797,7,0)),"",IF(VLOOKUP(B199,HOCPHI!$B$5:$WX$9797,7,0)="","",VLOOKUP(B199,HOCPHI!$B$5:$WX$9797,7,0)))</f>
        <v/>
      </c>
      <c r="T199" s="82" t="str">
        <f>IF(ISNA(VLOOKUP(B199,HOCPHI!$B$5:$WX$9797,10,0)),"",IF(VLOOKUP(B199,HOCPHI!$B$5:$WX$9797,10,0)="","",VLOOKUP(B199,HOCPHI!$B$5:$WX$9797,10,0)))</f>
        <v/>
      </c>
      <c r="U199" s="82" t="str">
        <f>IF(ISNA(VLOOKUP(B199,HOCPHI!$B$5:$WX$9797,9,0)),"",IF(VLOOKUP(B199,HOCPHI!$B$5:$WX$9797,9,0)="","",VLOOKUP(B199,HOCPHI!$B$5:$WX$9797,9,0)))</f>
        <v/>
      </c>
      <c r="V199" s="59">
        <f t="shared" si="9"/>
        <v>0</v>
      </c>
      <c r="W199" s="59" t="str">
        <f t="shared" si="10"/>
        <v>S</v>
      </c>
    </row>
    <row r="200" spans="1:23" s="59" customFormat="1" ht="17.25" customHeight="1" x14ac:dyDescent="0.3">
      <c r="A200" s="123">
        <f t="shared" si="11"/>
        <v>193</v>
      </c>
      <c r="B200" s="56"/>
      <c r="C200" s="52"/>
      <c r="D200" s="53"/>
      <c r="E200" s="53"/>
      <c r="F200" s="130"/>
      <c r="G200" s="99"/>
      <c r="H200" s="99"/>
      <c r="I200" s="99"/>
      <c r="J200" s="99"/>
      <c r="K200" s="99"/>
      <c r="L200" s="99"/>
      <c r="M200" s="99"/>
      <c r="N200" s="99"/>
      <c r="O200" s="119"/>
      <c r="P200" s="120">
        <f t="shared" si="8"/>
        <v>0</v>
      </c>
      <c r="Q200" s="58" t="str">
        <f>[2]!docle(P200)</f>
        <v>Khäng</v>
      </c>
      <c r="R200" s="57"/>
      <c r="S200" s="82" t="str">
        <f>IF(ISNA(VLOOKUP(B200,HOCPHI!$B$5:$WX$9797,7,0)),"",IF(VLOOKUP(B200,HOCPHI!$B$5:$WX$9797,7,0)="","",VLOOKUP(B200,HOCPHI!$B$5:$WX$9797,7,0)))</f>
        <v/>
      </c>
      <c r="T200" s="82" t="str">
        <f>IF(ISNA(VLOOKUP(B200,HOCPHI!$B$5:$WX$9797,10,0)),"",IF(VLOOKUP(B200,HOCPHI!$B$5:$WX$9797,10,0)="","",VLOOKUP(B200,HOCPHI!$B$5:$WX$9797,10,0)))</f>
        <v/>
      </c>
      <c r="U200" s="82" t="str">
        <f>IF(ISNA(VLOOKUP(B200,HOCPHI!$B$5:$WX$9797,9,0)),"",IF(VLOOKUP(B200,HOCPHI!$B$5:$WX$9797,9,0)="","",VLOOKUP(B200,HOCPHI!$B$5:$WX$9797,9,0)))</f>
        <v/>
      </c>
      <c r="V200" s="59">
        <f t="shared" si="9"/>
        <v>0</v>
      </c>
      <c r="W200" s="59" t="str">
        <f t="shared" si="10"/>
        <v>S</v>
      </c>
    </row>
    <row r="201" spans="1:23" s="59" customFormat="1" ht="17.25" customHeight="1" x14ac:dyDescent="0.3">
      <c r="A201" s="123">
        <f t="shared" si="11"/>
        <v>194</v>
      </c>
      <c r="B201" s="56"/>
      <c r="C201" s="52"/>
      <c r="D201" s="53"/>
      <c r="E201" s="53"/>
      <c r="F201" s="130"/>
      <c r="G201" s="99"/>
      <c r="H201" s="99"/>
      <c r="I201" s="99"/>
      <c r="J201" s="99"/>
      <c r="K201" s="99"/>
      <c r="L201" s="99"/>
      <c r="M201" s="99"/>
      <c r="N201" s="99"/>
      <c r="O201" s="119"/>
      <c r="P201" s="120">
        <f t="shared" ref="P201:P207" si="12">ROUND(IF(OR(O201&lt;1,O201="",O201="V",O201="DC",O201="LP",O201="HP"),0,SUMPRODUCT($G$7:$O$7,G201:O201)/$P$7),1)</f>
        <v>0</v>
      </c>
      <c r="Q201" s="58" t="str">
        <f>[2]!docle(P201)</f>
        <v>Khäng</v>
      </c>
      <c r="R201" s="57"/>
      <c r="S201" s="82" t="str">
        <f>IF(ISNA(VLOOKUP(B201,HOCPHI!$B$5:$WX$9797,7,0)),"",IF(VLOOKUP(B201,HOCPHI!$B$5:$WX$9797,7,0)="","",VLOOKUP(B201,HOCPHI!$B$5:$WX$9797,7,0)))</f>
        <v/>
      </c>
      <c r="T201" s="82" t="str">
        <f>IF(ISNA(VLOOKUP(B201,HOCPHI!$B$5:$WX$9797,10,0)),"",IF(VLOOKUP(B201,HOCPHI!$B$5:$WX$9797,10,0)="","",VLOOKUP(B201,HOCPHI!$B$5:$WX$9797,10,0)))</f>
        <v/>
      </c>
      <c r="U201" s="82" t="str">
        <f>IF(ISNA(VLOOKUP(B201,HOCPHI!$B$5:$WX$9797,9,0)),"",IF(VLOOKUP(B201,HOCPHI!$B$5:$WX$9797,9,0)="","",VLOOKUP(B201,HOCPHI!$B$5:$WX$9797,9,0)))</f>
        <v/>
      </c>
      <c r="V201" s="59">
        <f t="shared" ref="V201:V205" si="13">COUNTIF($B$8:$B$2229,B201)</f>
        <v>0</v>
      </c>
      <c r="W201" s="59" t="str">
        <f t="shared" ref="W201:W205" si="14">IF(B201&gt;B200,"Đ","S")</f>
        <v>S</v>
      </c>
    </row>
    <row r="202" spans="1:23" s="59" customFormat="1" ht="17.25" customHeight="1" x14ac:dyDescent="0.3">
      <c r="A202" s="123">
        <f t="shared" ref="A202:A207" si="15">A201+1</f>
        <v>195</v>
      </c>
      <c r="B202" s="56"/>
      <c r="C202" s="52"/>
      <c r="D202" s="53"/>
      <c r="E202" s="53"/>
      <c r="F202" s="130"/>
      <c r="G202" s="99"/>
      <c r="H202" s="99"/>
      <c r="I202" s="99"/>
      <c r="J202" s="99"/>
      <c r="K202" s="99"/>
      <c r="L202" s="99"/>
      <c r="M202" s="99"/>
      <c r="N202" s="99"/>
      <c r="O202" s="119"/>
      <c r="P202" s="120">
        <f t="shared" si="12"/>
        <v>0</v>
      </c>
      <c r="Q202" s="58" t="str">
        <f>[2]!docle(P202)</f>
        <v>Khäng</v>
      </c>
      <c r="R202" s="57"/>
      <c r="S202" s="82" t="str">
        <f>IF(ISNA(VLOOKUP(B202,HOCPHI!$B$5:$WX$9797,7,0)),"",IF(VLOOKUP(B202,HOCPHI!$B$5:$WX$9797,7,0)="","",VLOOKUP(B202,HOCPHI!$B$5:$WX$9797,7,0)))</f>
        <v/>
      </c>
      <c r="T202" s="82" t="str">
        <f>IF(ISNA(VLOOKUP(B202,HOCPHI!$B$5:$WX$9797,10,0)),"",IF(VLOOKUP(B202,HOCPHI!$B$5:$WX$9797,10,0)="","",VLOOKUP(B202,HOCPHI!$B$5:$WX$9797,10,0)))</f>
        <v/>
      </c>
      <c r="U202" s="82" t="str">
        <f>IF(ISNA(VLOOKUP(B202,HOCPHI!$B$5:$WX$9797,9,0)),"",IF(VLOOKUP(B202,HOCPHI!$B$5:$WX$9797,9,0)="","",VLOOKUP(B202,HOCPHI!$B$5:$WX$9797,9,0)))</f>
        <v/>
      </c>
      <c r="V202" s="59">
        <f t="shared" si="13"/>
        <v>0</v>
      </c>
      <c r="W202" s="59" t="str">
        <f t="shared" si="14"/>
        <v>S</v>
      </c>
    </row>
    <row r="203" spans="1:23" s="59" customFormat="1" ht="17.25" customHeight="1" x14ac:dyDescent="0.3">
      <c r="A203" s="123">
        <f t="shared" si="15"/>
        <v>196</v>
      </c>
      <c r="B203" s="56"/>
      <c r="C203" s="52"/>
      <c r="D203" s="53"/>
      <c r="E203" s="53"/>
      <c r="F203" s="130"/>
      <c r="G203" s="99"/>
      <c r="H203" s="99"/>
      <c r="I203" s="99"/>
      <c r="J203" s="99"/>
      <c r="K203" s="99"/>
      <c r="L203" s="99"/>
      <c r="M203" s="99"/>
      <c r="N203" s="99"/>
      <c r="O203" s="119"/>
      <c r="P203" s="120">
        <f t="shared" si="12"/>
        <v>0</v>
      </c>
      <c r="Q203" s="58" t="str">
        <f>[2]!docle(P203)</f>
        <v>Khäng</v>
      </c>
      <c r="R203" s="57"/>
      <c r="S203" s="82" t="str">
        <f>IF(ISNA(VLOOKUP(B203,HOCPHI!$B$5:$WX$9797,7,0)),"",IF(VLOOKUP(B203,HOCPHI!$B$5:$WX$9797,7,0)="","",VLOOKUP(B203,HOCPHI!$B$5:$WX$9797,7,0)))</f>
        <v/>
      </c>
      <c r="T203" s="82" t="str">
        <f>IF(ISNA(VLOOKUP(B203,HOCPHI!$B$5:$WX$9797,10,0)),"",IF(VLOOKUP(B203,HOCPHI!$B$5:$WX$9797,10,0)="","",VLOOKUP(B203,HOCPHI!$B$5:$WX$9797,10,0)))</f>
        <v/>
      </c>
      <c r="U203" s="82" t="str">
        <f>IF(ISNA(VLOOKUP(B203,HOCPHI!$B$5:$WX$9797,9,0)),"",IF(VLOOKUP(B203,HOCPHI!$B$5:$WX$9797,9,0)="","",VLOOKUP(B203,HOCPHI!$B$5:$WX$9797,9,0)))</f>
        <v/>
      </c>
      <c r="V203" s="59">
        <f t="shared" si="13"/>
        <v>0</v>
      </c>
      <c r="W203" s="59" t="str">
        <f t="shared" si="14"/>
        <v>S</v>
      </c>
    </row>
    <row r="204" spans="1:23" s="59" customFormat="1" ht="17.25" customHeight="1" x14ac:dyDescent="0.3">
      <c r="A204" s="123">
        <f t="shared" si="15"/>
        <v>197</v>
      </c>
      <c r="B204" s="56"/>
      <c r="C204" s="52"/>
      <c r="D204" s="53"/>
      <c r="E204" s="53"/>
      <c r="F204" s="130"/>
      <c r="G204" s="99"/>
      <c r="H204" s="99"/>
      <c r="I204" s="99"/>
      <c r="J204" s="99"/>
      <c r="K204" s="99"/>
      <c r="L204" s="99"/>
      <c r="M204" s="99"/>
      <c r="N204" s="99"/>
      <c r="O204" s="119"/>
      <c r="P204" s="120">
        <f t="shared" si="12"/>
        <v>0</v>
      </c>
      <c r="Q204" s="58" t="str">
        <f>[2]!docle(P204)</f>
        <v>Khäng</v>
      </c>
      <c r="R204" s="57"/>
      <c r="S204" s="82" t="str">
        <f>IF(ISNA(VLOOKUP(B204,HOCPHI!$B$5:$WX$9797,7,0)),"",IF(VLOOKUP(B204,HOCPHI!$B$5:$WX$9797,7,0)="","",VLOOKUP(B204,HOCPHI!$B$5:$WX$9797,7,0)))</f>
        <v/>
      </c>
      <c r="T204" s="82" t="str">
        <f>IF(ISNA(VLOOKUP(B204,HOCPHI!$B$5:$WX$9797,10,0)),"",IF(VLOOKUP(B204,HOCPHI!$B$5:$WX$9797,10,0)="","",VLOOKUP(B204,HOCPHI!$B$5:$WX$9797,10,0)))</f>
        <v/>
      </c>
      <c r="U204" s="82" t="str">
        <f>IF(ISNA(VLOOKUP(B204,HOCPHI!$B$5:$WX$9797,9,0)),"",IF(VLOOKUP(B204,HOCPHI!$B$5:$WX$9797,9,0)="","",VLOOKUP(B204,HOCPHI!$B$5:$WX$9797,9,0)))</f>
        <v/>
      </c>
      <c r="V204" s="59">
        <f t="shared" si="13"/>
        <v>0</v>
      </c>
      <c r="W204" s="59" t="str">
        <f t="shared" si="14"/>
        <v>S</v>
      </c>
    </row>
    <row r="205" spans="1:23" s="59" customFormat="1" ht="17.25" customHeight="1" x14ac:dyDescent="0.3">
      <c r="A205" s="123">
        <f t="shared" si="15"/>
        <v>198</v>
      </c>
      <c r="B205" s="56"/>
      <c r="C205" s="52"/>
      <c r="D205" s="53"/>
      <c r="E205" s="53"/>
      <c r="F205" s="130"/>
      <c r="G205" s="99"/>
      <c r="H205" s="99"/>
      <c r="I205" s="99"/>
      <c r="J205" s="99"/>
      <c r="K205" s="99"/>
      <c r="L205" s="99"/>
      <c r="M205" s="99"/>
      <c r="N205" s="99"/>
      <c r="O205" s="119"/>
      <c r="P205" s="120">
        <f t="shared" si="12"/>
        <v>0</v>
      </c>
      <c r="Q205" s="58" t="str">
        <f>[2]!docle(P205)</f>
        <v>Khäng</v>
      </c>
      <c r="R205" s="57"/>
      <c r="S205" s="82" t="str">
        <f>IF(ISNA(VLOOKUP(B205,HOCPHI!$B$5:$WX$9797,7,0)),"",IF(VLOOKUP(B205,HOCPHI!$B$5:$WX$9797,7,0)="","",VLOOKUP(B205,HOCPHI!$B$5:$WX$9797,7,0)))</f>
        <v/>
      </c>
      <c r="T205" s="82" t="str">
        <f>IF(ISNA(VLOOKUP(B205,HOCPHI!$B$5:$WX$9797,10,0)),"",IF(VLOOKUP(B205,HOCPHI!$B$5:$WX$9797,10,0)="","",VLOOKUP(B205,HOCPHI!$B$5:$WX$9797,10,0)))</f>
        <v/>
      </c>
      <c r="U205" s="82" t="str">
        <f>IF(ISNA(VLOOKUP(B205,HOCPHI!$B$5:$WX$9797,9,0)),"",IF(VLOOKUP(B205,HOCPHI!$B$5:$WX$9797,9,0)="","",VLOOKUP(B205,HOCPHI!$B$5:$WX$9797,9,0)))</f>
        <v/>
      </c>
      <c r="V205" s="59">
        <f t="shared" si="13"/>
        <v>0</v>
      </c>
      <c r="W205" s="59" t="str">
        <f t="shared" si="14"/>
        <v>S</v>
      </c>
    </row>
    <row r="206" spans="1:23" s="59" customFormat="1" ht="17.25" customHeight="1" x14ac:dyDescent="0.3">
      <c r="A206" s="123">
        <f t="shared" si="15"/>
        <v>199</v>
      </c>
      <c r="B206" s="56"/>
      <c r="C206" s="52"/>
      <c r="D206" s="53"/>
      <c r="E206" s="53"/>
      <c r="F206" s="130"/>
      <c r="G206" s="99"/>
      <c r="H206" s="99"/>
      <c r="I206" s="99"/>
      <c r="J206" s="99"/>
      <c r="K206" s="99"/>
      <c r="L206" s="99"/>
      <c r="M206" s="99"/>
      <c r="N206" s="99"/>
      <c r="O206" s="119"/>
      <c r="P206" s="120">
        <f t="shared" si="12"/>
        <v>0</v>
      </c>
      <c r="Q206" s="58" t="str">
        <f>[2]!docle(P206)</f>
        <v>Khäng</v>
      </c>
      <c r="R206" s="57"/>
      <c r="S206" s="82" t="str">
        <f>IF(ISNA(VLOOKUP(B206,HOCPHI!$B$5:$WX$9797,7,0)),"",IF(VLOOKUP(B206,HOCPHI!$B$5:$WX$9797,7,0)="","",VLOOKUP(B206,HOCPHI!$B$5:$WX$9797,7,0)))</f>
        <v/>
      </c>
      <c r="T206" s="82"/>
      <c r="U206" s="82" t="str">
        <f>IF(ISNA(VLOOKUP(B206,HOCPHI!$B$5:$WX$9797,9,0)),"",IF(VLOOKUP(B206,HOCPHI!$B$5:$WX$9797,9,0)="","",VLOOKUP(B206,HOCPHI!$B$5:$WX$9797,9,0)))</f>
        <v/>
      </c>
      <c r="V206" s="59">
        <f t="shared" ref="V206:V207" si="16">COUNTIF($B$8:$B$2229,B206)</f>
        <v>0</v>
      </c>
      <c r="W206" s="59" t="str">
        <f t="shared" ref="W206:W207" si="17">IF(B206&gt;B205,"Đ","S")</f>
        <v>S</v>
      </c>
    </row>
    <row r="207" spans="1:23" s="59" customFormat="1" ht="17.25" customHeight="1" x14ac:dyDescent="0.3">
      <c r="A207" s="123">
        <f t="shared" si="15"/>
        <v>200</v>
      </c>
      <c r="B207" s="56"/>
      <c r="C207" s="52"/>
      <c r="D207" s="53"/>
      <c r="E207" s="53"/>
      <c r="F207" s="130"/>
      <c r="G207" s="99"/>
      <c r="H207" s="99"/>
      <c r="I207" s="99"/>
      <c r="J207" s="99"/>
      <c r="K207" s="99"/>
      <c r="L207" s="99"/>
      <c r="M207" s="99"/>
      <c r="N207" s="99"/>
      <c r="O207" s="119"/>
      <c r="P207" s="120">
        <f t="shared" si="12"/>
        <v>0</v>
      </c>
      <c r="Q207" s="58" t="str">
        <f>[2]!docle(P207)</f>
        <v>Khäng</v>
      </c>
      <c r="R207" s="57"/>
      <c r="S207" s="82" t="str">
        <f>IF(ISNA(VLOOKUP(B207,HOCPHI!$B$5:$WX$9797,7,0)),"",IF(VLOOKUP(B207,HOCPHI!$B$5:$WX$9797,7,0)="","",VLOOKUP(B207,HOCPHI!$B$5:$WX$9797,7,0)))</f>
        <v/>
      </c>
      <c r="T207" s="82"/>
      <c r="U207" s="82" t="str">
        <f>IF(ISNA(VLOOKUP(B207,HOCPHI!$B$5:$WX$9797,9,0)),"",IF(VLOOKUP(B207,HOCPHI!$B$5:$WX$9797,9,0)="","",VLOOKUP(B207,HOCPHI!$B$5:$WX$9797,9,0)))</f>
        <v/>
      </c>
      <c r="V207" s="59">
        <f t="shared" si="16"/>
        <v>0</v>
      </c>
      <c r="W207" s="59" t="str">
        <f t="shared" si="17"/>
        <v>S</v>
      </c>
    </row>
    <row r="208" spans="1:23" s="59" customFormat="1" ht="7.5" customHeight="1" x14ac:dyDescent="0.3">
      <c r="A208" s="87"/>
      <c r="B208" s="88"/>
      <c r="C208" s="89"/>
      <c r="D208" s="90"/>
      <c r="E208" s="90"/>
      <c r="F208" s="91"/>
      <c r="G208" s="92"/>
      <c r="H208" s="93"/>
      <c r="I208" s="93"/>
      <c r="J208" s="93"/>
      <c r="K208" s="93"/>
      <c r="L208" s="93"/>
      <c r="M208" s="93"/>
      <c r="N208" s="93"/>
      <c r="O208" s="94"/>
      <c r="P208" s="95"/>
      <c r="Q208" s="96"/>
      <c r="R208" s="93"/>
      <c r="S208" s="82"/>
      <c r="T208" s="82"/>
      <c r="U208" s="82"/>
    </row>
    <row r="209" spans="1:30" s="59" customFormat="1" ht="17.25" customHeight="1" x14ac:dyDescent="0.3">
      <c r="A209" s="87"/>
      <c r="B209" s="198" t="s">
        <v>39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05"/>
      <c r="M209" s="93"/>
      <c r="N209" s="93"/>
      <c r="O209" s="94"/>
      <c r="P209" s="95"/>
      <c r="Q209" s="96"/>
      <c r="R209" s="93"/>
      <c r="S209" s="82"/>
      <c r="T209" s="82"/>
      <c r="U209" s="82"/>
    </row>
    <row r="210" spans="1:30" s="59" customFormat="1" ht="16.5" customHeight="1" x14ac:dyDescent="0.3">
      <c r="A210" s="87"/>
      <c r="B210" s="97" t="s">
        <v>1</v>
      </c>
      <c r="C210" s="199" t="s">
        <v>40</v>
      </c>
      <c r="D210" s="200"/>
      <c r="E210" s="115"/>
      <c r="F210" s="98" t="s">
        <v>44</v>
      </c>
      <c r="G210" s="201" t="s">
        <v>45</v>
      </c>
      <c r="H210" s="202"/>
      <c r="I210" s="199" t="s">
        <v>26</v>
      </c>
      <c r="J210" s="200"/>
      <c r="K210" s="203"/>
      <c r="L210" s="93"/>
      <c r="M210" s="93"/>
      <c r="N210" s="94"/>
      <c r="O210" s="95"/>
      <c r="P210" s="96"/>
      <c r="Q210" s="93"/>
      <c r="R210" s="82"/>
      <c r="T210" s="82"/>
      <c r="U210" s="82"/>
      <c r="V210" s="188" t="s">
        <v>46</v>
      </c>
      <c r="W210" s="188"/>
      <c r="X210" s="188"/>
      <c r="Y210" s="188"/>
      <c r="Z210" s="188"/>
      <c r="AA210" s="188"/>
      <c r="AB210" s="188"/>
      <c r="AC210" s="188"/>
      <c r="AD210" s="188"/>
    </row>
    <row r="211" spans="1:30" s="59" customFormat="1" ht="17.25" customHeight="1" x14ac:dyDescent="0.3">
      <c r="A211" s="87"/>
      <c r="B211" s="99">
        <v>1</v>
      </c>
      <c r="C211" s="205" t="s">
        <v>41</v>
      </c>
      <c r="D211" s="206"/>
      <c r="E211" s="114"/>
      <c r="F211" s="100">
        <f>COUNTIF($P$8:$P$207,"&gt;=4")</f>
        <v>0</v>
      </c>
      <c r="G211" s="207">
        <f>F211/$F$213</f>
        <v>0</v>
      </c>
      <c r="H211" s="208"/>
      <c r="I211" s="102"/>
      <c r="J211" s="103"/>
      <c r="K211" s="104"/>
      <c r="L211" s="93"/>
      <c r="M211" s="93"/>
      <c r="N211" s="94"/>
      <c r="O211" s="95"/>
      <c r="P211" s="96"/>
      <c r="Q211" s="93"/>
      <c r="R211" s="82"/>
      <c r="T211" s="82"/>
      <c r="U211" s="82"/>
      <c r="V211" s="7" t="s">
        <v>10</v>
      </c>
      <c r="W211" s="8" t="s">
        <v>11</v>
      </c>
      <c r="X211" s="8" t="s">
        <v>12</v>
      </c>
      <c r="Y211" s="8" t="s">
        <v>13</v>
      </c>
      <c r="Z211" s="8" t="s">
        <v>14</v>
      </c>
      <c r="AA211" s="8" t="s">
        <v>15</v>
      </c>
      <c r="AB211" s="8" t="s">
        <v>16</v>
      </c>
      <c r="AC211" s="8" t="s">
        <v>17</v>
      </c>
      <c r="AD211" s="8" t="s">
        <v>18</v>
      </c>
    </row>
    <row r="212" spans="1:30" s="59" customFormat="1" ht="17.25" customHeight="1" x14ac:dyDescent="0.3">
      <c r="A212" s="87"/>
      <c r="B212" s="99">
        <v>2</v>
      </c>
      <c r="C212" s="205" t="s">
        <v>42</v>
      </c>
      <c r="D212" s="206"/>
      <c r="E212" s="114"/>
      <c r="F212" s="100">
        <f>COUNTIF($P$8:$P$207,"&lt;4")</f>
        <v>200</v>
      </c>
      <c r="G212" s="207">
        <f>F212/$F$213</f>
        <v>1</v>
      </c>
      <c r="H212" s="208"/>
      <c r="I212" s="102"/>
      <c r="J212" s="103"/>
      <c r="K212" s="104"/>
      <c r="L212" s="93"/>
      <c r="M212" s="93"/>
      <c r="N212" s="94"/>
      <c r="O212" s="95"/>
      <c r="P212" s="96"/>
      <c r="Q212" s="93"/>
      <c r="R212" s="82"/>
      <c r="T212" s="82"/>
      <c r="U212" s="82"/>
      <c r="V212" s="106">
        <f t="shared" ref="V212:AC212" si="18">COUNTIF(G8:G207,"&gt;0")</f>
        <v>0</v>
      </c>
      <c r="W212" s="106">
        <f t="shared" si="18"/>
        <v>0</v>
      </c>
      <c r="X212" s="106">
        <f t="shared" si="18"/>
        <v>0</v>
      </c>
      <c r="Y212" s="106">
        <f t="shared" si="18"/>
        <v>0</v>
      </c>
      <c r="Z212" s="106">
        <f t="shared" si="18"/>
        <v>0</v>
      </c>
      <c r="AA212" s="106">
        <f t="shared" si="18"/>
        <v>0</v>
      </c>
      <c r="AB212" s="106">
        <f t="shared" si="18"/>
        <v>0</v>
      </c>
      <c r="AC212" s="106">
        <f t="shared" si="18"/>
        <v>0</v>
      </c>
      <c r="AD212" s="106">
        <f>COUNTIF(O8:O207,"&gt;=0")</f>
        <v>0</v>
      </c>
    </row>
    <row r="213" spans="1:30" x14ac:dyDescent="0.25">
      <c r="A213" s="6"/>
      <c r="B213" s="209" t="s">
        <v>43</v>
      </c>
      <c r="C213" s="210"/>
      <c r="D213" s="211"/>
      <c r="E213" s="118"/>
      <c r="F213" s="101">
        <f>SUM(F211:F212)</f>
        <v>200</v>
      </c>
      <c r="G213" s="212">
        <f>SUM(G211:I212)</f>
        <v>1</v>
      </c>
      <c r="H213" s="213"/>
      <c r="I213" s="102"/>
      <c r="J213" s="103"/>
      <c r="K213" s="104"/>
      <c r="R213" s="79"/>
      <c r="S213" s="2"/>
      <c r="T213" s="124"/>
      <c r="U213" s="124"/>
      <c r="V213" s="2"/>
    </row>
    <row r="214" spans="1:30" s="59" customFormat="1" ht="7.5" customHeight="1" x14ac:dyDescent="0.3">
      <c r="A214" s="87"/>
      <c r="B214" s="88"/>
      <c r="C214" s="89"/>
      <c r="D214" s="90"/>
      <c r="E214" s="90"/>
      <c r="F214" s="91"/>
      <c r="G214" s="92"/>
      <c r="H214" s="93"/>
      <c r="I214" s="93"/>
      <c r="J214" s="93"/>
      <c r="K214" s="93"/>
      <c r="L214" s="93"/>
      <c r="M214" s="93"/>
      <c r="N214" s="93"/>
      <c r="O214" s="94"/>
      <c r="P214" s="95"/>
      <c r="Q214" s="96"/>
      <c r="R214" s="93"/>
      <c r="S214" s="82"/>
      <c r="T214" s="82"/>
      <c r="U214" s="82"/>
    </row>
    <row r="215" spans="1:30" s="41" customFormat="1" ht="15.75" x14ac:dyDescent="0.25">
      <c r="C215" s="42"/>
      <c r="D215" s="86"/>
      <c r="E215" s="116"/>
      <c r="F215" s="43"/>
      <c r="G215" s="43"/>
      <c r="K215" s="44"/>
      <c r="O215" s="43"/>
      <c r="Q215" s="132" t="str">
        <f ca="1">"Đà Nẵng, ngày"&amp;" "&amp; TEXT(DAY(NOW()),"00") &amp;" tháng" &amp; " "&amp; TEXT(MONTH(NOW()),"00") &amp; " năm " &amp; YEAR(NOW())</f>
        <v>Đà Nẵng, ngày 02 tháng 01 năm 2018</v>
      </c>
      <c r="S215" s="83"/>
      <c r="T215" s="83"/>
      <c r="U215" s="83"/>
    </row>
    <row r="216" spans="1:30" s="129" customFormat="1" ht="15" customHeight="1" x14ac:dyDescent="0.25">
      <c r="A216" s="128" t="s">
        <v>58</v>
      </c>
      <c r="B216" s="140"/>
      <c r="C216" s="141"/>
      <c r="D216" s="138" t="s">
        <v>54</v>
      </c>
      <c r="I216" s="129" t="s">
        <v>65</v>
      </c>
      <c r="Q216" s="129" t="s">
        <v>57</v>
      </c>
    </row>
    <row r="217" spans="1:30" s="47" customFormat="1" ht="15.75" x14ac:dyDescent="0.25">
      <c r="A217" s="46"/>
      <c r="B217" s="142"/>
      <c r="C217" s="204"/>
      <c r="D217" s="204"/>
      <c r="E217" s="204"/>
      <c r="F217" s="204"/>
      <c r="I217" s="139"/>
      <c r="N217" s="45"/>
      <c r="Q217" s="139"/>
    </row>
    <row r="218" spans="1:30" s="47" customFormat="1" ht="15.75" x14ac:dyDescent="0.25">
      <c r="A218" s="46"/>
      <c r="B218" s="142"/>
      <c r="C218" s="48"/>
      <c r="D218" s="48"/>
      <c r="K218" s="49"/>
      <c r="N218" s="45"/>
    </row>
    <row r="219" spans="1:30" s="47" customFormat="1" ht="15.75" x14ac:dyDescent="0.25">
      <c r="A219" s="46"/>
      <c r="B219" s="142"/>
      <c r="C219" s="48"/>
      <c r="D219" s="48"/>
      <c r="E219" s="49"/>
      <c r="N219" s="49"/>
    </row>
    <row r="220" spans="1:30" s="47" customFormat="1" ht="15.75" x14ac:dyDescent="0.25">
      <c r="A220" s="46"/>
      <c r="B220" s="142"/>
      <c r="C220" s="48"/>
      <c r="D220" s="48"/>
      <c r="E220" s="49"/>
      <c r="N220" s="49"/>
    </row>
    <row r="221" spans="1:30" s="45" customFormat="1" ht="15.75" x14ac:dyDescent="0.25">
      <c r="A221" s="128" t="s">
        <v>59</v>
      </c>
      <c r="B221" s="143"/>
      <c r="D221" s="138" t="s">
        <v>66</v>
      </c>
      <c r="I221" s="137" t="s">
        <v>67</v>
      </c>
      <c r="Q221" s="129" t="s">
        <v>60</v>
      </c>
    </row>
  </sheetData>
  <sortState ref="A8:T36">
    <sortCondition ref="B8:B36"/>
  </sortState>
  <mergeCells count="23">
    <mergeCell ref="B209:K209"/>
    <mergeCell ref="A1:C1"/>
    <mergeCell ref="A2:C2"/>
    <mergeCell ref="A5:A7"/>
    <mergeCell ref="B5:B7"/>
    <mergeCell ref="C5:D7"/>
    <mergeCell ref="F1:R1"/>
    <mergeCell ref="G4:M4"/>
    <mergeCell ref="G5:O5"/>
    <mergeCell ref="P5:Q5"/>
    <mergeCell ref="R5:R7"/>
    <mergeCell ref="F5:F7"/>
    <mergeCell ref="C217:F217"/>
    <mergeCell ref="V210:AD210"/>
    <mergeCell ref="C211:D211"/>
    <mergeCell ref="C210:D210"/>
    <mergeCell ref="G210:H210"/>
    <mergeCell ref="G211:H211"/>
    <mergeCell ref="I210:K210"/>
    <mergeCell ref="C212:D212"/>
    <mergeCell ref="B213:D213"/>
    <mergeCell ref="G212:H212"/>
    <mergeCell ref="G213:H213"/>
  </mergeCells>
  <conditionalFormatting sqref="P8:P207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G8:O207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V8:V207">
    <cfRule type="cellIs" dxfId="1" priority="2" operator="greaterThan">
      <formula>1</formula>
    </cfRule>
  </conditionalFormatting>
  <conditionalFormatting sqref="W8:W207">
    <cfRule type="cellIs" dxfId="0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6"/>
  <sheetViews>
    <sheetView topLeftCell="A26" workbookViewId="0">
      <selection activeCell="K45" sqref="K45"/>
    </sheetView>
  </sheetViews>
  <sheetFormatPr defaultRowHeight="12.75" x14ac:dyDescent="0.2"/>
  <cols>
    <col min="1" max="1" width="4.7109375" style="71" customWidth="1"/>
    <col min="2" max="2" width="11" style="72" bestFit="1" customWidth="1"/>
    <col min="3" max="3" width="25.140625" style="73" customWidth="1"/>
    <col min="4" max="4" width="8.42578125" style="73" customWidth="1"/>
    <col min="5" max="5" width="8.42578125" style="73" hidden="1" customWidth="1"/>
    <col min="6" max="6" width="8" style="74" customWidth="1"/>
    <col min="7" max="7" width="31.85546875" style="74" customWidth="1"/>
    <col min="8" max="8" width="11.5703125" style="75" customWidth="1"/>
    <col min="9" max="9" width="10" style="127" bestFit="1" customWidth="1"/>
    <col min="10" max="10" width="3.140625" style="75" customWidth="1"/>
    <col min="11" max="11" width="12" style="75" customWidth="1"/>
    <col min="12" max="12" width="7" style="75" bestFit="1" customWidth="1"/>
    <col min="13" max="13" width="4.140625" style="62" customWidth="1"/>
    <col min="14" max="17" width="3.140625" style="62" customWidth="1"/>
    <col min="18" max="18" width="4.85546875" style="62" customWidth="1"/>
    <col min="19" max="23" width="3.140625" style="62" customWidth="1"/>
    <col min="24" max="24" width="4.7109375" style="62" customWidth="1"/>
    <col min="25" max="25" width="5.140625" style="62" customWidth="1"/>
    <col min="26" max="26" width="6.5703125" style="62" customWidth="1"/>
    <col min="27" max="27" width="5.7109375" style="62" customWidth="1"/>
    <col min="28" max="28" width="6" style="62" customWidth="1"/>
    <col min="29" max="29" width="5.7109375" style="62" customWidth="1"/>
    <col min="30" max="16384" width="9.140625" style="62"/>
  </cols>
  <sheetData>
    <row r="1" spans="1:31" ht="14.25" x14ac:dyDescent="0.2">
      <c r="A1" s="214" t="s">
        <v>0</v>
      </c>
      <c r="B1" s="214"/>
      <c r="C1" s="214"/>
      <c r="D1" s="215" t="s">
        <v>61</v>
      </c>
      <c r="E1" s="215"/>
      <c r="F1" s="215"/>
      <c r="G1" s="215"/>
      <c r="H1" s="215"/>
      <c r="I1" s="125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/>
    </row>
    <row r="2" spans="1:31" ht="15" customHeight="1" x14ac:dyDescent="0.2">
      <c r="A2" s="214"/>
      <c r="B2" s="214"/>
      <c r="C2" s="214"/>
      <c r="D2" s="215"/>
      <c r="E2" s="215"/>
      <c r="F2" s="215"/>
      <c r="G2" s="215"/>
      <c r="H2" s="215"/>
      <c r="I2" s="125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</row>
    <row r="3" spans="1:31" ht="14.25" x14ac:dyDescent="0.2">
      <c r="A3" s="107"/>
      <c r="B3" s="63"/>
      <c r="C3" s="108"/>
      <c r="D3" s="64"/>
      <c r="E3" s="64"/>
      <c r="F3" s="65"/>
      <c r="G3" s="65"/>
      <c r="H3" s="66"/>
      <c r="I3" s="126"/>
      <c r="J3" s="66"/>
      <c r="K3" s="66"/>
      <c r="L3" s="66"/>
      <c r="M3" s="66"/>
      <c r="N3" s="66"/>
      <c r="O3" s="66"/>
      <c r="P3" s="66"/>
      <c r="Q3" s="66"/>
      <c r="R3" s="66"/>
      <c r="S3" s="66"/>
      <c r="U3" s="67"/>
      <c r="V3" s="66"/>
      <c r="W3" s="66"/>
      <c r="X3" s="66"/>
      <c r="Y3" s="66"/>
      <c r="Z3" s="66"/>
      <c r="AA3" s="66"/>
      <c r="AB3" s="66"/>
      <c r="AC3" s="66"/>
      <c r="AD3" s="61"/>
      <c r="AE3" s="61"/>
    </row>
    <row r="4" spans="1:31" ht="29.25" customHeight="1" x14ac:dyDescent="0.2">
      <c r="A4" s="68" t="s">
        <v>1</v>
      </c>
      <c r="B4" s="69" t="s">
        <v>33</v>
      </c>
      <c r="C4" s="216" t="s">
        <v>2</v>
      </c>
      <c r="D4" s="217"/>
      <c r="E4" s="122"/>
      <c r="F4" s="68" t="s">
        <v>3</v>
      </c>
      <c r="G4" s="68" t="s">
        <v>32</v>
      </c>
      <c r="H4" s="70" t="s">
        <v>26</v>
      </c>
      <c r="I4" s="125"/>
      <c r="J4" s="60"/>
      <c r="K4" s="218">
        <v>43102</v>
      </c>
      <c r="L4" s="62"/>
    </row>
    <row r="5" spans="1:31" s="113" customFormat="1" ht="22.5" customHeight="1" x14ac:dyDescent="0.2">
      <c r="A5" s="109">
        <v>1</v>
      </c>
      <c r="B5" s="169">
        <v>2227212001</v>
      </c>
      <c r="C5" s="170" t="s">
        <v>80</v>
      </c>
      <c r="D5" s="171" t="s">
        <v>81</v>
      </c>
      <c r="E5" s="104"/>
      <c r="F5" s="110" t="s">
        <v>148</v>
      </c>
      <c r="G5" s="111"/>
      <c r="H5" s="112" t="str">
        <f>IF(K5&gt;0,"","HP")</f>
        <v>HP</v>
      </c>
      <c r="I5" s="82"/>
      <c r="K5" s="219">
        <f>VLOOKUP(B5,[3]QTKD!$B$6:$AV$44,47,0)</f>
        <v>0</v>
      </c>
    </row>
    <row r="6" spans="1:31" s="113" customFormat="1" ht="22.5" customHeight="1" x14ac:dyDescent="0.2">
      <c r="A6" s="109">
        <v>2</v>
      </c>
      <c r="B6" s="169">
        <v>2226212002</v>
      </c>
      <c r="C6" s="170" t="s">
        <v>82</v>
      </c>
      <c r="D6" s="171" t="s">
        <v>81</v>
      </c>
      <c r="E6" s="104"/>
      <c r="F6" s="110" t="s">
        <v>148</v>
      </c>
      <c r="G6" s="111"/>
      <c r="H6" s="112" t="str">
        <f t="shared" ref="H6:H41" si="0">IF(K6&gt;0,"","HP")</f>
        <v/>
      </c>
      <c r="I6" s="82"/>
      <c r="K6" s="219">
        <f>VLOOKUP(B6,[3]QTKD!$B$6:$AV$44,47,0)</f>
        <v>3850000</v>
      </c>
    </row>
    <row r="7" spans="1:31" s="113" customFormat="1" ht="22.5" customHeight="1" x14ac:dyDescent="0.2">
      <c r="A7" s="109">
        <v>3</v>
      </c>
      <c r="B7" s="169">
        <v>2226212003</v>
      </c>
      <c r="C7" s="170" t="s">
        <v>83</v>
      </c>
      <c r="D7" s="171" t="s">
        <v>84</v>
      </c>
      <c r="E7" s="104"/>
      <c r="F7" s="110" t="s">
        <v>148</v>
      </c>
      <c r="G7" s="111"/>
      <c r="H7" s="112" t="str">
        <f t="shared" si="0"/>
        <v/>
      </c>
      <c r="I7" s="82"/>
      <c r="K7" s="219">
        <f>VLOOKUP(B7,[3]QTKD!$B$6:$AV$44,47,0)</f>
        <v>3850000</v>
      </c>
    </row>
    <row r="8" spans="1:31" s="113" customFormat="1" ht="22.5" customHeight="1" x14ac:dyDescent="0.2">
      <c r="A8" s="109">
        <v>4</v>
      </c>
      <c r="B8" s="169">
        <v>2227212004</v>
      </c>
      <c r="C8" s="170" t="s">
        <v>85</v>
      </c>
      <c r="D8" s="171" t="s">
        <v>86</v>
      </c>
      <c r="E8" s="104"/>
      <c r="F8" s="110" t="s">
        <v>148</v>
      </c>
      <c r="G8" s="111"/>
      <c r="H8" s="112" t="str">
        <f t="shared" si="0"/>
        <v>HP</v>
      </c>
      <c r="I8" s="82"/>
      <c r="K8" s="219">
        <f>VLOOKUP(B8,[3]QTKD!$B$6:$AV$44,47,0)</f>
        <v>0</v>
      </c>
    </row>
    <row r="9" spans="1:31" s="113" customFormat="1" ht="22.5" customHeight="1" x14ac:dyDescent="0.2">
      <c r="A9" s="109">
        <v>5</v>
      </c>
      <c r="B9" s="169">
        <v>2227212005</v>
      </c>
      <c r="C9" s="170" t="s">
        <v>87</v>
      </c>
      <c r="D9" s="171" t="s">
        <v>88</v>
      </c>
      <c r="E9" s="104"/>
      <c r="F9" s="110" t="s">
        <v>148</v>
      </c>
      <c r="G9" s="111"/>
      <c r="H9" s="112" t="str">
        <f t="shared" si="0"/>
        <v/>
      </c>
      <c r="I9" s="82"/>
      <c r="K9" s="219">
        <f>VLOOKUP(B9,[3]QTKD!$B$6:$AV$44,47,0)</f>
        <v>3850000</v>
      </c>
    </row>
    <row r="10" spans="1:31" s="113" customFormat="1" ht="22.5" customHeight="1" x14ac:dyDescent="0.2">
      <c r="A10" s="109">
        <v>6</v>
      </c>
      <c r="B10" s="169">
        <v>2227212006</v>
      </c>
      <c r="C10" s="170" t="s">
        <v>89</v>
      </c>
      <c r="D10" s="171" t="s">
        <v>90</v>
      </c>
      <c r="E10" s="104"/>
      <c r="F10" s="110" t="s">
        <v>148</v>
      </c>
      <c r="G10" s="111"/>
      <c r="H10" s="112" t="str">
        <f t="shared" si="0"/>
        <v>HP</v>
      </c>
      <c r="I10" s="82"/>
      <c r="K10" s="219">
        <f>VLOOKUP(B10,[3]QTKD!$B$6:$AV$44,47,0)</f>
        <v>0</v>
      </c>
    </row>
    <row r="11" spans="1:31" s="113" customFormat="1" ht="22.5" customHeight="1" x14ac:dyDescent="0.2">
      <c r="A11" s="109">
        <v>7</v>
      </c>
      <c r="B11" s="169">
        <v>2226212007</v>
      </c>
      <c r="C11" s="170" t="s">
        <v>91</v>
      </c>
      <c r="D11" s="171" t="s">
        <v>90</v>
      </c>
      <c r="E11" s="104"/>
      <c r="F11" s="110" t="s">
        <v>148</v>
      </c>
      <c r="G11" s="111"/>
      <c r="H11" s="112" t="str">
        <f t="shared" si="0"/>
        <v/>
      </c>
      <c r="I11" s="82"/>
      <c r="K11" s="219">
        <f>VLOOKUP(B11,[3]QTKD!$B$6:$AV$44,47,0)</f>
        <v>3850000</v>
      </c>
    </row>
    <row r="12" spans="1:31" s="113" customFormat="1" ht="22.5" customHeight="1" x14ac:dyDescent="0.2">
      <c r="A12" s="109">
        <v>8</v>
      </c>
      <c r="B12" s="169">
        <v>2227212008</v>
      </c>
      <c r="C12" s="170" t="s">
        <v>92</v>
      </c>
      <c r="D12" s="171" t="s">
        <v>90</v>
      </c>
      <c r="E12" s="104"/>
      <c r="F12" s="110" t="s">
        <v>148</v>
      </c>
      <c r="G12" s="111"/>
      <c r="H12" s="112" t="str">
        <f t="shared" si="0"/>
        <v/>
      </c>
      <c r="I12" s="82"/>
      <c r="K12" s="219">
        <f>VLOOKUP(B12,[3]QTKD!$B$6:$AV$44,47,0)</f>
        <v>3850000</v>
      </c>
    </row>
    <row r="13" spans="1:31" s="113" customFormat="1" ht="22.5" customHeight="1" x14ac:dyDescent="0.2">
      <c r="A13" s="109">
        <v>9</v>
      </c>
      <c r="B13" s="169">
        <v>2227212009</v>
      </c>
      <c r="C13" s="170" t="s">
        <v>93</v>
      </c>
      <c r="D13" s="171" t="s">
        <v>94</v>
      </c>
      <c r="E13" s="104"/>
      <c r="F13" s="110" t="s">
        <v>148</v>
      </c>
      <c r="G13" s="111"/>
      <c r="H13" s="112" t="str">
        <f t="shared" si="0"/>
        <v/>
      </c>
      <c r="I13" s="82"/>
      <c r="K13" s="219">
        <f>VLOOKUP(B13,[3]QTKD!$B$6:$AV$44,47,0)</f>
        <v>3850000</v>
      </c>
    </row>
    <row r="14" spans="1:31" s="113" customFormat="1" ht="22.5" customHeight="1" x14ac:dyDescent="0.2">
      <c r="A14" s="109">
        <v>10</v>
      </c>
      <c r="B14" s="169">
        <v>2227212010</v>
      </c>
      <c r="C14" s="170" t="s">
        <v>95</v>
      </c>
      <c r="D14" s="171" t="s">
        <v>96</v>
      </c>
      <c r="E14" s="104"/>
      <c r="F14" s="110" t="s">
        <v>148</v>
      </c>
      <c r="G14" s="111"/>
      <c r="H14" s="112" t="str">
        <f t="shared" si="0"/>
        <v/>
      </c>
      <c r="I14" s="82"/>
      <c r="K14" s="219">
        <f>VLOOKUP(B14,[3]QTKD!$B$6:$AV$44,47,0)</f>
        <v>3850000</v>
      </c>
    </row>
    <row r="15" spans="1:31" s="113" customFormat="1" ht="22.5" customHeight="1" x14ac:dyDescent="0.2">
      <c r="A15" s="109">
        <v>11</v>
      </c>
      <c r="B15" s="169">
        <v>2227212012</v>
      </c>
      <c r="C15" s="170" t="s">
        <v>97</v>
      </c>
      <c r="D15" s="171" t="s">
        <v>98</v>
      </c>
      <c r="E15" s="104"/>
      <c r="F15" s="110" t="s">
        <v>148</v>
      </c>
      <c r="G15" s="111"/>
      <c r="H15" s="112" t="str">
        <f t="shared" si="0"/>
        <v/>
      </c>
      <c r="I15" s="82"/>
      <c r="K15" s="219">
        <f>VLOOKUP(B15,[3]QTKD!$B$6:$AV$44,47,0)</f>
        <v>3850000</v>
      </c>
    </row>
    <row r="16" spans="1:31" s="113" customFormat="1" ht="22.5" customHeight="1" x14ac:dyDescent="0.2">
      <c r="A16" s="109">
        <v>12</v>
      </c>
      <c r="B16" s="169">
        <v>2226212013</v>
      </c>
      <c r="C16" s="170" t="s">
        <v>99</v>
      </c>
      <c r="D16" s="171" t="s">
        <v>100</v>
      </c>
      <c r="E16" s="104"/>
      <c r="F16" s="110" t="s">
        <v>148</v>
      </c>
      <c r="G16" s="111"/>
      <c r="H16" s="112" t="str">
        <f t="shared" si="0"/>
        <v/>
      </c>
      <c r="I16" s="82"/>
      <c r="K16" s="219">
        <f>VLOOKUP(B16,[3]QTKD!$B$6:$AV$44,47,0)</f>
        <v>3850000</v>
      </c>
    </row>
    <row r="17" spans="1:11" s="113" customFormat="1" ht="22.5" customHeight="1" x14ac:dyDescent="0.2">
      <c r="A17" s="109">
        <v>13</v>
      </c>
      <c r="B17" s="169">
        <v>2227212014</v>
      </c>
      <c r="C17" s="170" t="s">
        <v>101</v>
      </c>
      <c r="D17" s="171" t="s">
        <v>102</v>
      </c>
      <c r="E17" s="104"/>
      <c r="F17" s="110" t="s">
        <v>148</v>
      </c>
      <c r="G17" s="111"/>
      <c r="H17" s="112" t="str">
        <f t="shared" si="0"/>
        <v>HP</v>
      </c>
      <c r="I17" s="82"/>
      <c r="K17" s="219">
        <f>VLOOKUP(B17,[3]QTKD!$B$6:$AV$44,47,0)</f>
        <v>0</v>
      </c>
    </row>
    <row r="18" spans="1:11" s="113" customFormat="1" ht="22.5" customHeight="1" x14ac:dyDescent="0.2">
      <c r="A18" s="109">
        <v>14</v>
      </c>
      <c r="B18" s="169">
        <v>2226212015</v>
      </c>
      <c r="C18" s="170" t="s">
        <v>103</v>
      </c>
      <c r="D18" s="171" t="s">
        <v>104</v>
      </c>
      <c r="E18" s="104"/>
      <c r="F18" s="110" t="s">
        <v>148</v>
      </c>
      <c r="G18" s="111"/>
      <c r="H18" s="112" t="str">
        <f t="shared" si="0"/>
        <v/>
      </c>
      <c r="I18" s="82"/>
      <c r="K18" s="219">
        <f>VLOOKUP(B18,[3]QTKD!$B$6:$AV$44,47,0)</f>
        <v>3850000</v>
      </c>
    </row>
    <row r="19" spans="1:11" s="113" customFormat="1" ht="22.5" customHeight="1" x14ac:dyDescent="0.2">
      <c r="A19" s="109">
        <v>15</v>
      </c>
      <c r="B19" s="169">
        <v>2227212016</v>
      </c>
      <c r="C19" s="170" t="s">
        <v>105</v>
      </c>
      <c r="D19" s="171" t="s">
        <v>106</v>
      </c>
      <c r="E19" s="104"/>
      <c r="F19" s="110" t="s">
        <v>148</v>
      </c>
      <c r="G19" s="111"/>
      <c r="H19" s="112" t="str">
        <f t="shared" si="0"/>
        <v>HP</v>
      </c>
      <c r="I19" s="82"/>
      <c r="K19" s="219">
        <f>VLOOKUP(B19,[3]QTKD!$B$6:$AV$44,47,0)</f>
        <v>0</v>
      </c>
    </row>
    <row r="20" spans="1:11" s="113" customFormat="1" ht="22.5" customHeight="1" x14ac:dyDescent="0.2">
      <c r="A20" s="109">
        <v>16</v>
      </c>
      <c r="B20" s="169">
        <v>2227212017</v>
      </c>
      <c r="C20" s="170" t="s">
        <v>107</v>
      </c>
      <c r="D20" s="171" t="s">
        <v>106</v>
      </c>
      <c r="E20" s="104"/>
      <c r="F20" s="110" t="s">
        <v>148</v>
      </c>
      <c r="G20" s="111"/>
      <c r="H20" s="112" t="str">
        <f t="shared" si="0"/>
        <v/>
      </c>
      <c r="I20" s="82"/>
      <c r="K20" s="219">
        <f>VLOOKUP(B20,[3]QTKD!$B$6:$AV$44,47,0)</f>
        <v>3850000</v>
      </c>
    </row>
    <row r="21" spans="1:11" s="113" customFormat="1" ht="22.5" customHeight="1" x14ac:dyDescent="0.2">
      <c r="A21" s="109">
        <v>17</v>
      </c>
      <c r="B21" s="169">
        <v>2226212018</v>
      </c>
      <c r="C21" s="170" t="s">
        <v>108</v>
      </c>
      <c r="D21" s="171" t="s">
        <v>109</v>
      </c>
      <c r="E21" s="104"/>
      <c r="F21" s="110" t="s">
        <v>148</v>
      </c>
      <c r="G21" s="111"/>
      <c r="H21" s="112" t="str">
        <f t="shared" si="0"/>
        <v/>
      </c>
      <c r="I21" s="82"/>
      <c r="K21" s="219">
        <f>VLOOKUP(B21,[3]QTKD!$B$6:$AV$44,47,0)</f>
        <v>3850000</v>
      </c>
    </row>
    <row r="22" spans="1:11" s="113" customFormat="1" ht="22.5" customHeight="1" x14ac:dyDescent="0.2">
      <c r="A22" s="109">
        <v>18</v>
      </c>
      <c r="B22" s="169">
        <v>2226212019</v>
      </c>
      <c r="C22" s="170" t="s">
        <v>110</v>
      </c>
      <c r="D22" s="171" t="s">
        <v>111</v>
      </c>
      <c r="E22" s="104"/>
      <c r="F22" s="110" t="s">
        <v>148</v>
      </c>
      <c r="G22" s="111"/>
      <c r="H22" s="112" t="str">
        <f t="shared" si="0"/>
        <v/>
      </c>
      <c r="I22" s="82"/>
      <c r="K22" s="219">
        <f>VLOOKUP(B22,[3]QTKD!$B$6:$AV$44,47,0)</f>
        <v>3850000</v>
      </c>
    </row>
    <row r="23" spans="1:11" s="113" customFormat="1" ht="22.5" customHeight="1" x14ac:dyDescent="0.2">
      <c r="A23" s="109">
        <v>19</v>
      </c>
      <c r="B23" s="169">
        <v>2226212020</v>
      </c>
      <c r="C23" s="170" t="s">
        <v>112</v>
      </c>
      <c r="D23" s="171" t="s">
        <v>113</v>
      </c>
      <c r="E23" s="104"/>
      <c r="F23" s="110" t="s">
        <v>148</v>
      </c>
      <c r="G23" s="111"/>
      <c r="H23" s="112" t="str">
        <f t="shared" si="0"/>
        <v/>
      </c>
      <c r="I23" s="82"/>
      <c r="K23" s="219">
        <f>VLOOKUP(B23,[3]QTKD!$B$6:$AV$44,47,0)</f>
        <v>3850000</v>
      </c>
    </row>
    <row r="24" spans="1:11" s="113" customFormat="1" ht="22.5" customHeight="1" x14ac:dyDescent="0.2">
      <c r="A24" s="109">
        <v>20</v>
      </c>
      <c r="B24" s="169">
        <v>2227212021</v>
      </c>
      <c r="C24" s="170" t="s">
        <v>114</v>
      </c>
      <c r="D24" s="171" t="s">
        <v>115</v>
      </c>
      <c r="E24" s="104"/>
      <c r="F24" s="110" t="s">
        <v>148</v>
      </c>
      <c r="G24" s="111"/>
      <c r="H24" s="112" t="str">
        <f t="shared" si="0"/>
        <v>HP</v>
      </c>
      <c r="I24" s="82"/>
      <c r="K24" s="219">
        <f>VLOOKUP(B24,[3]QTKD!$B$6:$AV$44,47,0)</f>
        <v>0</v>
      </c>
    </row>
    <row r="25" spans="1:11" s="113" customFormat="1" ht="22.5" customHeight="1" x14ac:dyDescent="0.2">
      <c r="A25" s="109">
        <v>21</v>
      </c>
      <c r="B25" s="169">
        <v>2227212022</v>
      </c>
      <c r="C25" s="170" t="s">
        <v>99</v>
      </c>
      <c r="D25" s="171" t="s">
        <v>116</v>
      </c>
      <c r="E25" s="104"/>
      <c r="F25" s="110" t="s">
        <v>148</v>
      </c>
      <c r="G25" s="111"/>
      <c r="H25" s="112" t="str">
        <f t="shared" si="0"/>
        <v/>
      </c>
      <c r="I25" s="82"/>
      <c r="K25" s="219">
        <f>VLOOKUP(B25,[3]QTKD!$B$6:$AV$44,47,0)</f>
        <v>3850000</v>
      </c>
    </row>
    <row r="26" spans="1:11" s="113" customFormat="1" ht="22.5" customHeight="1" x14ac:dyDescent="0.2">
      <c r="A26" s="109">
        <v>22</v>
      </c>
      <c r="B26" s="169">
        <v>2227212024</v>
      </c>
      <c r="C26" s="170" t="s">
        <v>117</v>
      </c>
      <c r="D26" s="171" t="s">
        <v>118</v>
      </c>
      <c r="E26" s="104"/>
      <c r="F26" s="110" t="s">
        <v>148</v>
      </c>
      <c r="G26" s="111"/>
      <c r="H26" s="112" t="str">
        <f t="shared" si="0"/>
        <v>HP</v>
      </c>
      <c r="I26" s="82"/>
      <c r="K26" s="219">
        <f>VLOOKUP(B26,[3]QTKD!$B$6:$AV$44,47,0)</f>
        <v>0</v>
      </c>
    </row>
    <row r="27" spans="1:11" s="113" customFormat="1" ht="22.5" customHeight="1" x14ac:dyDescent="0.2">
      <c r="A27" s="109">
        <v>23</v>
      </c>
      <c r="B27" s="169">
        <v>2227212025</v>
      </c>
      <c r="C27" s="170" t="s">
        <v>119</v>
      </c>
      <c r="D27" s="171" t="s">
        <v>120</v>
      </c>
      <c r="E27" s="104"/>
      <c r="F27" s="110" t="s">
        <v>148</v>
      </c>
      <c r="G27" s="111"/>
      <c r="H27" s="112" t="str">
        <f t="shared" si="0"/>
        <v/>
      </c>
      <c r="I27" s="82"/>
      <c r="K27" s="219">
        <f>VLOOKUP(B27,[3]QTKD!$B$6:$AV$44,47,0)</f>
        <v>3850000</v>
      </c>
    </row>
    <row r="28" spans="1:11" s="113" customFormat="1" ht="22.5" customHeight="1" x14ac:dyDescent="0.2">
      <c r="A28" s="109">
        <v>24</v>
      </c>
      <c r="B28" s="169">
        <v>2226212026</v>
      </c>
      <c r="C28" s="170" t="s">
        <v>121</v>
      </c>
      <c r="D28" s="171" t="s">
        <v>122</v>
      </c>
      <c r="E28" s="104"/>
      <c r="F28" s="110" t="s">
        <v>148</v>
      </c>
      <c r="G28" s="111"/>
      <c r="H28" s="112" t="str">
        <f t="shared" si="0"/>
        <v>HP</v>
      </c>
      <c r="I28" s="82"/>
      <c r="K28" s="219">
        <f>VLOOKUP(B28,[3]QTKD!$B$6:$AV$44,47,0)</f>
        <v>0</v>
      </c>
    </row>
    <row r="29" spans="1:11" s="113" customFormat="1" ht="22.5" customHeight="1" x14ac:dyDescent="0.2">
      <c r="A29" s="109">
        <v>25</v>
      </c>
      <c r="B29" s="169">
        <v>2226212027</v>
      </c>
      <c r="C29" s="170" t="s">
        <v>123</v>
      </c>
      <c r="D29" s="171" t="s">
        <v>122</v>
      </c>
      <c r="E29" s="104"/>
      <c r="F29" s="110" t="s">
        <v>148</v>
      </c>
      <c r="G29" s="111"/>
      <c r="H29" s="112" t="str">
        <f t="shared" si="0"/>
        <v/>
      </c>
      <c r="I29" s="82"/>
      <c r="K29" s="219">
        <f>VLOOKUP(B29,[3]QTKD!$B$6:$AV$44,47,0)</f>
        <v>3850000</v>
      </c>
    </row>
    <row r="30" spans="1:11" s="113" customFormat="1" ht="22.5" customHeight="1" x14ac:dyDescent="0.2">
      <c r="A30" s="109">
        <v>26</v>
      </c>
      <c r="B30" s="169">
        <v>2227212028</v>
      </c>
      <c r="C30" s="170" t="s">
        <v>124</v>
      </c>
      <c r="D30" s="171" t="s">
        <v>125</v>
      </c>
      <c r="E30" s="104"/>
      <c r="F30" s="110" t="s">
        <v>148</v>
      </c>
      <c r="G30" s="111"/>
      <c r="H30" s="112" t="str">
        <f t="shared" si="0"/>
        <v/>
      </c>
      <c r="I30" s="82"/>
      <c r="K30" s="219">
        <f>VLOOKUP(B30,[3]QTKD!$B$6:$AV$44,47,0)</f>
        <v>3850000</v>
      </c>
    </row>
    <row r="31" spans="1:11" s="113" customFormat="1" ht="22.5" customHeight="1" x14ac:dyDescent="0.2">
      <c r="A31" s="109">
        <v>27</v>
      </c>
      <c r="B31" s="169">
        <v>2227212029</v>
      </c>
      <c r="C31" s="170" t="s">
        <v>126</v>
      </c>
      <c r="D31" s="171" t="s">
        <v>127</v>
      </c>
      <c r="E31" s="104"/>
      <c r="F31" s="110" t="s">
        <v>148</v>
      </c>
      <c r="G31" s="111"/>
      <c r="H31" s="112" t="str">
        <f t="shared" si="0"/>
        <v/>
      </c>
      <c r="I31" s="82"/>
      <c r="K31" s="219">
        <f>VLOOKUP(B31,[3]QTKD!$B$6:$AV$44,47,0)</f>
        <v>3850000</v>
      </c>
    </row>
    <row r="32" spans="1:11" s="113" customFormat="1" ht="22.5" customHeight="1" x14ac:dyDescent="0.2">
      <c r="A32" s="109">
        <v>28</v>
      </c>
      <c r="B32" s="169">
        <v>2226212030</v>
      </c>
      <c r="C32" s="170" t="s">
        <v>128</v>
      </c>
      <c r="D32" s="171" t="s">
        <v>129</v>
      </c>
      <c r="E32" s="104"/>
      <c r="F32" s="110" t="s">
        <v>148</v>
      </c>
      <c r="G32" s="111"/>
      <c r="H32" s="112" t="str">
        <f t="shared" si="0"/>
        <v/>
      </c>
      <c r="I32" s="82"/>
      <c r="K32" s="219">
        <f>VLOOKUP(B32,[3]QTKD!$B$6:$AV$44,47,0)</f>
        <v>3850000</v>
      </c>
    </row>
    <row r="33" spans="1:11" s="113" customFormat="1" ht="22.5" customHeight="1" x14ac:dyDescent="0.2">
      <c r="A33" s="109">
        <v>29</v>
      </c>
      <c r="B33" s="169">
        <v>2226212031</v>
      </c>
      <c r="C33" s="170" t="s">
        <v>130</v>
      </c>
      <c r="D33" s="171" t="s">
        <v>131</v>
      </c>
      <c r="E33" s="104"/>
      <c r="F33" s="110" t="s">
        <v>148</v>
      </c>
      <c r="G33" s="111"/>
      <c r="H33" s="112" t="str">
        <f t="shared" si="0"/>
        <v/>
      </c>
      <c r="I33" s="82"/>
      <c r="K33" s="219">
        <f>VLOOKUP(B33,[3]QTKD!$B$6:$AV$44,47,0)</f>
        <v>3850000</v>
      </c>
    </row>
    <row r="34" spans="1:11" s="113" customFormat="1" ht="22.5" customHeight="1" x14ac:dyDescent="0.2">
      <c r="A34" s="109">
        <v>30</v>
      </c>
      <c r="B34" s="169">
        <v>2227212032</v>
      </c>
      <c r="C34" s="170" t="s">
        <v>132</v>
      </c>
      <c r="D34" s="171" t="s">
        <v>133</v>
      </c>
      <c r="E34" s="104"/>
      <c r="F34" s="110" t="s">
        <v>148</v>
      </c>
      <c r="G34" s="111"/>
      <c r="H34" s="112" t="str">
        <f t="shared" si="0"/>
        <v>HP</v>
      </c>
      <c r="I34" s="82"/>
      <c r="K34" s="219">
        <f>VLOOKUP(B34,[3]QTKD!$B$6:$AV$44,47,0)</f>
        <v>0</v>
      </c>
    </row>
    <row r="35" spans="1:11" s="113" customFormat="1" ht="22.5" customHeight="1" x14ac:dyDescent="0.2">
      <c r="A35" s="109">
        <v>31</v>
      </c>
      <c r="B35" s="169">
        <v>2226212033</v>
      </c>
      <c r="C35" s="170" t="s">
        <v>134</v>
      </c>
      <c r="D35" s="171" t="s">
        <v>135</v>
      </c>
      <c r="E35" s="104"/>
      <c r="F35" s="110" t="s">
        <v>148</v>
      </c>
      <c r="G35" s="111"/>
      <c r="H35" s="112" t="str">
        <f t="shared" si="0"/>
        <v/>
      </c>
      <c r="I35" s="82"/>
      <c r="K35" s="219">
        <f>VLOOKUP(B35,[3]QTKD!$B$6:$AV$44,47,0)</f>
        <v>3850000</v>
      </c>
    </row>
    <row r="36" spans="1:11" s="113" customFormat="1" ht="22.5" customHeight="1" x14ac:dyDescent="0.2">
      <c r="A36" s="109">
        <v>32</v>
      </c>
      <c r="B36" s="169">
        <v>2226212034</v>
      </c>
      <c r="C36" s="170" t="s">
        <v>136</v>
      </c>
      <c r="D36" s="171" t="s">
        <v>137</v>
      </c>
      <c r="E36" s="104"/>
      <c r="F36" s="110" t="s">
        <v>148</v>
      </c>
      <c r="G36" s="111"/>
      <c r="H36" s="112" t="str">
        <f t="shared" si="0"/>
        <v/>
      </c>
      <c r="I36" s="82"/>
      <c r="K36" s="219">
        <f>VLOOKUP(B36,[3]QTKD!$B$6:$AV$44,47,0)</f>
        <v>3850000</v>
      </c>
    </row>
    <row r="37" spans="1:11" s="113" customFormat="1" ht="22.5" customHeight="1" x14ac:dyDescent="0.2">
      <c r="A37" s="109">
        <v>33</v>
      </c>
      <c r="B37" s="169">
        <v>2227212036</v>
      </c>
      <c r="C37" s="170" t="s">
        <v>138</v>
      </c>
      <c r="D37" s="171" t="s">
        <v>139</v>
      </c>
      <c r="E37" s="104"/>
      <c r="F37" s="110" t="s">
        <v>148</v>
      </c>
      <c r="G37" s="111"/>
      <c r="H37" s="112" t="str">
        <f t="shared" si="0"/>
        <v/>
      </c>
      <c r="I37" s="82"/>
      <c r="K37" s="219">
        <f>VLOOKUP(B37,[3]QTKD!$B$6:$AV$44,47,0)</f>
        <v>3850000</v>
      </c>
    </row>
    <row r="38" spans="1:11" s="113" customFormat="1" ht="22.5" customHeight="1" x14ac:dyDescent="0.2">
      <c r="A38" s="109">
        <v>34</v>
      </c>
      <c r="B38" s="169">
        <v>2227212037</v>
      </c>
      <c r="C38" s="170" t="s">
        <v>140</v>
      </c>
      <c r="D38" s="171" t="s">
        <v>141</v>
      </c>
      <c r="E38" s="104"/>
      <c r="F38" s="110" t="s">
        <v>148</v>
      </c>
      <c r="G38" s="111"/>
      <c r="H38" s="112" t="str">
        <f t="shared" si="0"/>
        <v/>
      </c>
      <c r="I38" s="82"/>
      <c r="K38" s="219">
        <f>VLOOKUP(B38,[3]QTKD!$B$6:$AV$44,47,0)</f>
        <v>3850000</v>
      </c>
    </row>
    <row r="39" spans="1:11" s="113" customFormat="1" ht="22.5" customHeight="1" x14ac:dyDescent="0.2">
      <c r="A39" s="109">
        <v>35</v>
      </c>
      <c r="B39" s="172">
        <v>2127212610</v>
      </c>
      <c r="C39" s="170" t="s">
        <v>142</v>
      </c>
      <c r="D39" s="171" t="s">
        <v>143</v>
      </c>
      <c r="E39" s="104"/>
      <c r="F39" s="110" t="s">
        <v>148</v>
      </c>
      <c r="G39" s="111"/>
      <c r="H39" s="112" t="str">
        <f t="shared" si="0"/>
        <v/>
      </c>
      <c r="I39" s="82"/>
      <c r="K39" s="219">
        <f>VLOOKUP(B39,[3]QTKD!$B$6:$AV$44,47,0)</f>
        <v>3850000</v>
      </c>
    </row>
    <row r="40" spans="1:11" s="113" customFormat="1" ht="22.5" customHeight="1" x14ac:dyDescent="0.2">
      <c r="A40" s="109">
        <v>36</v>
      </c>
      <c r="B40" s="173">
        <v>2126212549</v>
      </c>
      <c r="C40" s="174" t="s">
        <v>150</v>
      </c>
      <c r="D40" s="175" t="s">
        <v>145</v>
      </c>
      <c r="E40" s="104"/>
      <c r="F40" s="110" t="s">
        <v>148</v>
      </c>
      <c r="G40" s="111"/>
      <c r="H40" s="112" t="str">
        <f t="shared" si="0"/>
        <v/>
      </c>
      <c r="I40" s="82"/>
      <c r="K40" s="219">
        <f>VLOOKUP(B40,[3]QTKD!$B$6:$AV$44,47,0)</f>
        <v>2800000</v>
      </c>
    </row>
    <row r="41" spans="1:11" s="113" customFormat="1" ht="22.5" customHeight="1" x14ac:dyDescent="0.2">
      <c r="A41" s="109">
        <v>37</v>
      </c>
      <c r="B41" s="176">
        <v>2126212547</v>
      </c>
      <c r="C41" s="174" t="s">
        <v>146</v>
      </c>
      <c r="D41" s="175" t="s">
        <v>147</v>
      </c>
      <c r="E41" s="177">
        <v>34878</v>
      </c>
      <c r="F41" s="177" t="s">
        <v>151</v>
      </c>
      <c r="G41" s="111"/>
      <c r="H41" s="112" t="str">
        <f t="shared" si="0"/>
        <v>HP</v>
      </c>
      <c r="I41" s="82"/>
      <c r="K41" s="219">
        <f>VLOOKUP(B41,[3]QTKD!$B$6:$AV$44,47,0)</f>
        <v>0</v>
      </c>
    </row>
    <row r="44" spans="1:11" x14ac:dyDescent="0.2">
      <c r="K44" s="75">
        <f>COUNTIF(K5:K41,"&gt;0")</f>
        <v>27</v>
      </c>
    </row>
    <row r="45" spans="1:11" x14ac:dyDescent="0.2">
      <c r="G45" s="74" t="str">
        <f ca="1">"Đà Nẵng, ngày " &amp;DAY(TODAY()) &amp; " tháng "&amp;MONTH(TODAY())&amp;" năm "&amp; YEAR(TODAY())</f>
        <v>Đà Nẵng, ngày 2 tháng 1 năm 2018</v>
      </c>
    </row>
    <row r="46" spans="1:11" x14ac:dyDescent="0.2">
      <c r="G46" s="76" t="s">
        <v>34</v>
      </c>
    </row>
  </sheetData>
  <mergeCells count="5">
    <mergeCell ref="A1:C1"/>
    <mergeCell ref="D1:H1"/>
    <mergeCell ref="A2:C2"/>
    <mergeCell ref="D2:H2"/>
    <mergeCell ref="C4:D4"/>
  </mergeCells>
  <printOptions horizontalCentered="1"/>
  <pageMargins left="0" right="0" top="0.25" bottom="0.2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B1" workbookViewId="0">
      <pane ySplit="3" topLeftCell="A4" activePane="bottomLeft" state="frozen"/>
      <selection pane="bottomLeft" activeCell="P14" sqref="P14"/>
    </sheetView>
  </sheetViews>
  <sheetFormatPr defaultRowHeight="16.5" x14ac:dyDescent="0.25"/>
  <cols>
    <col min="1" max="1" width="5.140625" style="84" hidden="1" customWidth="1"/>
    <col min="2" max="2" width="4.7109375" style="19" customWidth="1"/>
    <col min="3" max="3" width="9.5703125" style="19" bestFit="1" customWidth="1"/>
    <col min="4" max="4" width="21.140625" style="19" customWidth="1"/>
    <col min="5" max="5" width="7.85546875" style="19" customWidth="1"/>
    <col min="6" max="6" width="10" style="19" customWidth="1"/>
    <col min="7" max="7" width="7.42578125" style="19" customWidth="1"/>
    <col min="8" max="8" width="13.5703125" style="19" customWidth="1"/>
    <col min="9" max="9" width="6.7109375" style="19" customWidth="1"/>
    <col min="10" max="10" width="10.140625" style="19" customWidth="1"/>
    <col min="11" max="11" width="9.140625" style="19"/>
    <col min="12" max="12" width="9.140625" style="19" customWidth="1"/>
    <col min="13" max="13" width="4.140625" style="19" bestFit="1" customWidth="1"/>
    <col min="14" max="14" width="9.140625" style="19" customWidth="1"/>
    <col min="15" max="15" width="13" style="19" customWidth="1"/>
    <col min="16" max="18" width="9.140625" style="19" customWidth="1"/>
    <col min="19" max="16384" width="9.140625" style="19"/>
  </cols>
  <sheetData>
    <row r="1" spans="1:15" s="147" customFormat="1" hidden="1" x14ac:dyDescent="0.25">
      <c r="A1" s="146"/>
      <c r="C1" s="147">
        <v>2</v>
      </c>
      <c r="D1" s="147">
        <v>3</v>
      </c>
      <c r="E1" s="147">
        <v>4</v>
      </c>
      <c r="F1" s="147">
        <v>6</v>
      </c>
      <c r="K1" s="147">
        <v>19</v>
      </c>
    </row>
    <row r="2" spans="1:15" ht="18.75" x14ac:dyDescent="0.25">
      <c r="B2" s="179" t="s">
        <v>56</v>
      </c>
      <c r="C2" s="179"/>
      <c r="D2" s="179"/>
      <c r="E2" s="15" t="s">
        <v>69</v>
      </c>
      <c r="F2" s="11"/>
      <c r="G2" s="11"/>
      <c r="H2" s="11"/>
      <c r="I2" s="11"/>
      <c r="J2" s="11"/>
      <c r="K2" s="12"/>
      <c r="L2" s="13"/>
      <c r="M2" s="13"/>
      <c r="N2" s="148" t="s">
        <v>53</v>
      </c>
      <c r="O2" s="149">
        <v>43103</v>
      </c>
    </row>
    <row r="3" spans="1:15" x14ac:dyDescent="0.25">
      <c r="B3" s="180" t="s">
        <v>0</v>
      </c>
      <c r="C3" s="180"/>
      <c r="D3" s="180"/>
      <c r="E3" s="26" t="s">
        <v>35</v>
      </c>
      <c r="F3" s="15"/>
      <c r="G3" s="85" t="s">
        <v>152</v>
      </c>
      <c r="H3" s="26"/>
      <c r="I3" s="16"/>
      <c r="J3" s="133" t="s">
        <v>52</v>
      </c>
      <c r="K3" s="134">
        <v>5</v>
      </c>
      <c r="L3" s="13"/>
      <c r="M3" s="13"/>
      <c r="N3" s="150" t="s">
        <v>73</v>
      </c>
      <c r="O3" s="151"/>
    </row>
    <row r="4" spans="1:15" x14ac:dyDescent="0.25">
      <c r="B4" s="153"/>
      <c r="C4" s="153"/>
      <c r="D4" s="17"/>
      <c r="E4" s="26" t="s">
        <v>55</v>
      </c>
      <c r="F4" s="14"/>
      <c r="G4" s="85" t="s">
        <v>76</v>
      </c>
      <c r="H4" s="26"/>
      <c r="I4" s="16"/>
      <c r="J4" s="135" t="s">
        <v>29</v>
      </c>
      <c r="K4" s="134">
        <v>3</v>
      </c>
      <c r="L4" s="13"/>
      <c r="M4" s="13"/>
      <c r="N4" s="151">
        <v>18</v>
      </c>
      <c r="O4" s="151"/>
    </row>
    <row r="5" spans="1:15" x14ac:dyDescent="0.25">
      <c r="B5" s="220" t="s">
        <v>153</v>
      </c>
      <c r="C5" s="220"/>
      <c r="D5" s="220"/>
      <c r="E5" s="220"/>
      <c r="F5" s="21" t="s">
        <v>154</v>
      </c>
      <c r="H5" s="22"/>
      <c r="I5" s="22"/>
      <c r="J5" s="135" t="s">
        <v>23</v>
      </c>
      <c r="K5" s="136">
        <v>1</v>
      </c>
      <c r="L5" s="152" t="s">
        <v>155</v>
      </c>
      <c r="M5" s="152" t="s">
        <v>63</v>
      </c>
      <c r="N5" s="151" t="s">
        <v>79</v>
      </c>
      <c r="O5" s="151"/>
    </row>
    <row r="6" spans="1:15" x14ac:dyDescent="0.25">
      <c r="B6" s="181" t="s">
        <v>21</v>
      </c>
      <c r="C6" s="181" t="s">
        <v>4</v>
      </c>
      <c r="D6" s="183" t="s">
        <v>2</v>
      </c>
      <c r="E6" s="184"/>
      <c r="F6" s="181" t="s">
        <v>3</v>
      </c>
      <c r="G6" s="181" t="s">
        <v>24</v>
      </c>
      <c r="H6" s="181" t="s">
        <v>25</v>
      </c>
      <c r="I6" s="187" t="s">
        <v>27</v>
      </c>
      <c r="J6" s="187"/>
      <c r="K6" s="181" t="s">
        <v>26</v>
      </c>
      <c r="L6" s="13"/>
      <c r="M6" s="13"/>
      <c r="N6" s="151" t="s">
        <v>70</v>
      </c>
      <c r="O6" s="151"/>
    </row>
    <row r="7" spans="1:15" x14ac:dyDescent="0.25">
      <c r="B7" s="182"/>
      <c r="C7" s="182"/>
      <c r="D7" s="185"/>
      <c r="E7" s="186"/>
      <c r="F7" s="182"/>
      <c r="G7" s="182" t="s">
        <v>22</v>
      </c>
      <c r="H7" s="182" t="s">
        <v>22</v>
      </c>
      <c r="I7" s="23" t="s">
        <v>19</v>
      </c>
      <c r="J7" s="23" t="s">
        <v>20</v>
      </c>
      <c r="K7" s="182" t="s">
        <v>22</v>
      </c>
      <c r="L7" s="13"/>
      <c r="M7" s="13"/>
    </row>
    <row r="8" spans="1:15" ht="21.75" customHeight="1" x14ac:dyDescent="0.2">
      <c r="A8" s="84">
        <v>1</v>
      </c>
      <c r="B8" s="156">
        <v>1</v>
      </c>
      <c r="C8" s="56">
        <v>2227212001</v>
      </c>
      <c r="D8" s="52" t="s">
        <v>80</v>
      </c>
      <c r="E8" s="53" t="s">
        <v>81</v>
      </c>
      <c r="F8" s="54" t="s">
        <v>148</v>
      </c>
      <c r="G8" s="51"/>
      <c r="H8" s="24"/>
      <c r="I8" s="24"/>
      <c r="J8" s="24"/>
      <c r="K8" s="24" t="s">
        <v>156</v>
      </c>
      <c r="L8" s="25"/>
      <c r="M8" s="25"/>
      <c r="N8" s="19">
        <v>1</v>
      </c>
    </row>
    <row r="9" spans="1:15" ht="21.75" customHeight="1" x14ac:dyDescent="0.2">
      <c r="A9" s="84">
        <v>2</v>
      </c>
      <c r="B9" s="156">
        <v>2</v>
      </c>
      <c r="C9" s="56">
        <v>2226212002</v>
      </c>
      <c r="D9" s="52" t="s">
        <v>82</v>
      </c>
      <c r="E9" s="53" t="s">
        <v>81</v>
      </c>
      <c r="F9" s="54" t="s">
        <v>148</v>
      </c>
      <c r="G9" s="51"/>
      <c r="H9" s="24"/>
      <c r="I9" s="24"/>
      <c r="J9" s="24"/>
      <c r="K9" s="24" t="s">
        <v>157</v>
      </c>
      <c r="L9" s="25"/>
      <c r="M9" s="25"/>
    </row>
    <row r="10" spans="1:15" ht="21.75" customHeight="1" x14ac:dyDescent="0.2">
      <c r="A10" s="84">
        <v>3</v>
      </c>
      <c r="B10" s="156">
        <v>3</v>
      </c>
      <c r="C10" s="56">
        <v>2226212003</v>
      </c>
      <c r="D10" s="52" t="s">
        <v>83</v>
      </c>
      <c r="E10" s="53" t="s">
        <v>84</v>
      </c>
      <c r="F10" s="54" t="s">
        <v>148</v>
      </c>
      <c r="G10" s="51"/>
      <c r="H10" s="24"/>
      <c r="I10" s="24"/>
      <c r="J10" s="24"/>
      <c r="K10" s="24" t="s">
        <v>157</v>
      </c>
      <c r="L10" s="25"/>
      <c r="M10" s="25"/>
    </row>
    <row r="11" spans="1:15" ht="21.75" customHeight="1" x14ac:dyDescent="0.2">
      <c r="A11" s="84">
        <v>4</v>
      </c>
      <c r="B11" s="156">
        <v>4</v>
      </c>
      <c r="C11" s="56">
        <v>2227212004</v>
      </c>
      <c r="D11" s="52" t="s">
        <v>85</v>
      </c>
      <c r="E11" s="53" t="s">
        <v>86</v>
      </c>
      <c r="F11" s="54" t="s">
        <v>148</v>
      </c>
      <c r="G11" s="51"/>
      <c r="H11" s="24"/>
      <c r="I11" s="24"/>
      <c r="J11" s="24"/>
      <c r="K11" s="24" t="s">
        <v>156</v>
      </c>
      <c r="L11" s="25"/>
      <c r="M11" s="25"/>
    </row>
    <row r="12" spans="1:15" ht="21.75" customHeight="1" x14ac:dyDescent="0.2">
      <c r="A12" s="84">
        <v>5</v>
      </c>
      <c r="B12" s="156">
        <v>5</v>
      </c>
      <c r="C12" s="56">
        <v>2227212005</v>
      </c>
      <c r="D12" s="52" t="s">
        <v>87</v>
      </c>
      <c r="E12" s="53" t="s">
        <v>88</v>
      </c>
      <c r="F12" s="54" t="s">
        <v>148</v>
      </c>
      <c r="G12" s="51"/>
      <c r="H12" s="24"/>
      <c r="I12" s="24"/>
      <c r="J12" s="24"/>
      <c r="K12" s="24" t="s">
        <v>157</v>
      </c>
      <c r="L12" s="25"/>
      <c r="M12" s="25"/>
    </row>
    <row r="13" spans="1:15" ht="21.75" customHeight="1" x14ac:dyDescent="0.2">
      <c r="A13" s="84">
        <v>6</v>
      </c>
      <c r="B13" s="156">
        <v>6</v>
      </c>
      <c r="C13" s="56">
        <v>2227212006</v>
      </c>
      <c r="D13" s="52" t="s">
        <v>89</v>
      </c>
      <c r="E13" s="53" t="s">
        <v>90</v>
      </c>
      <c r="F13" s="54" t="s">
        <v>148</v>
      </c>
      <c r="G13" s="51"/>
      <c r="H13" s="24"/>
      <c r="I13" s="24"/>
      <c r="J13" s="24"/>
      <c r="K13" s="24" t="s">
        <v>156</v>
      </c>
      <c r="L13" s="25"/>
      <c r="M13" s="25"/>
    </row>
    <row r="14" spans="1:15" ht="21.75" customHeight="1" x14ac:dyDescent="0.2">
      <c r="A14" s="84">
        <v>7</v>
      </c>
      <c r="B14" s="156">
        <v>7</v>
      </c>
      <c r="C14" s="56">
        <v>2226212007</v>
      </c>
      <c r="D14" s="52" t="s">
        <v>91</v>
      </c>
      <c r="E14" s="53" t="s">
        <v>90</v>
      </c>
      <c r="F14" s="54" t="s">
        <v>148</v>
      </c>
      <c r="G14" s="51"/>
      <c r="H14" s="24"/>
      <c r="I14" s="24"/>
      <c r="J14" s="24"/>
      <c r="K14" s="24" t="s">
        <v>157</v>
      </c>
      <c r="L14" s="25"/>
      <c r="M14" s="25"/>
    </row>
    <row r="15" spans="1:15" ht="21.75" customHeight="1" x14ac:dyDescent="0.2">
      <c r="A15" s="84">
        <v>8</v>
      </c>
      <c r="B15" s="156">
        <v>8</v>
      </c>
      <c r="C15" s="56">
        <v>2227212008</v>
      </c>
      <c r="D15" s="52" t="s">
        <v>92</v>
      </c>
      <c r="E15" s="53" t="s">
        <v>90</v>
      </c>
      <c r="F15" s="54" t="s">
        <v>148</v>
      </c>
      <c r="G15" s="51"/>
      <c r="H15" s="24"/>
      <c r="I15" s="24"/>
      <c r="J15" s="24"/>
      <c r="K15" s="24" t="s">
        <v>157</v>
      </c>
      <c r="L15" s="25"/>
      <c r="M15" s="25"/>
    </row>
    <row r="16" spans="1:15" ht="21.75" customHeight="1" x14ac:dyDescent="0.2">
      <c r="A16" s="84">
        <v>9</v>
      </c>
      <c r="B16" s="156">
        <v>9</v>
      </c>
      <c r="C16" s="56">
        <v>2227212009</v>
      </c>
      <c r="D16" s="52" t="s">
        <v>93</v>
      </c>
      <c r="E16" s="53" t="s">
        <v>94</v>
      </c>
      <c r="F16" s="54" t="s">
        <v>148</v>
      </c>
      <c r="G16" s="51"/>
      <c r="H16" s="24"/>
      <c r="I16" s="24"/>
      <c r="J16" s="24"/>
      <c r="K16" s="24" t="s">
        <v>157</v>
      </c>
      <c r="L16" s="25"/>
      <c r="M16" s="25"/>
    </row>
    <row r="17" spans="1:13" ht="21.75" customHeight="1" x14ac:dyDescent="0.2">
      <c r="A17" s="84">
        <v>10</v>
      </c>
      <c r="B17" s="156">
        <v>10</v>
      </c>
      <c r="C17" s="56">
        <v>2227212010</v>
      </c>
      <c r="D17" s="52" t="s">
        <v>95</v>
      </c>
      <c r="E17" s="53" t="s">
        <v>96</v>
      </c>
      <c r="F17" s="54" t="s">
        <v>148</v>
      </c>
      <c r="G17" s="51"/>
      <c r="H17" s="24"/>
      <c r="I17" s="24"/>
      <c r="J17" s="24"/>
      <c r="K17" s="24" t="s">
        <v>157</v>
      </c>
      <c r="L17" s="25"/>
      <c r="M17" s="25"/>
    </row>
    <row r="18" spans="1:13" ht="21.75" customHeight="1" x14ac:dyDescent="0.2">
      <c r="A18" s="84">
        <v>11</v>
      </c>
      <c r="B18" s="156">
        <v>11</v>
      </c>
      <c r="C18" s="56">
        <v>2227212012</v>
      </c>
      <c r="D18" s="52" t="s">
        <v>97</v>
      </c>
      <c r="E18" s="53" t="s">
        <v>98</v>
      </c>
      <c r="F18" s="54" t="s">
        <v>148</v>
      </c>
      <c r="G18" s="51"/>
      <c r="H18" s="24"/>
      <c r="I18" s="24"/>
      <c r="J18" s="24"/>
      <c r="K18" s="24" t="s">
        <v>157</v>
      </c>
      <c r="L18" s="25"/>
      <c r="M18" s="25"/>
    </row>
    <row r="19" spans="1:13" ht="21.75" customHeight="1" x14ac:dyDescent="0.2">
      <c r="A19" s="84">
        <v>12</v>
      </c>
      <c r="B19" s="156">
        <v>12</v>
      </c>
      <c r="C19" s="56">
        <v>2226212013</v>
      </c>
      <c r="D19" s="52" t="s">
        <v>99</v>
      </c>
      <c r="E19" s="53" t="s">
        <v>100</v>
      </c>
      <c r="F19" s="54" t="s">
        <v>148</v>
      </c>
      <c r="G19" s="51"/>
      <c r="H19" s="24"/>
      <c r="I19" s="24"/>
      <c r="J19" s="24"/>
      <c r="K19" s="24" t="s">
        <v>157</v>
      </c>
      <c r="L19" s="25"/>
      <c r="M19" s="25"/>
    </row>
    <row r="20" spans="1:13" ht="21.75" customHeight="1" x14ac:dyDescent="0.2">
      <c r="A20" s="84">
        <v>13</v>
      </c>
      <c r="B20" s="156">
        <v>13</v>
      </c>
      <c r="C20" s="56">
        <v>2227212014</v>
      </c>
      <c r="D20" s="52" t="s">
        <v>101</v>
      </c>
      <c r="E20" s="53" t="s">
        <v>102</v>
      </c>
      <c r="F20" s="54" t="s">
        <v>148</v>
      </c>
      <c r="G20" s="51"/>
      <c r="H20" s="24"/>
      <c r="I20" s="24"/>
      <c r="J20" s="24"/>
      <c r="K20" s="24" t="s">
        <v>156</v>
      </c>
      <c r="L20" s="25"/>
      <c r="M20" s="25"/>
    </row>
    <row r="21" spans="1:13" ht="21.75" customHeight="1" x14ac:dyDescent="0.2">
      <c r="A21" s="84">
        <v>14</v>
      </c>
      <c r="B21" s="156">
        <v>14</v>
      </c>
      <c r="C21" s="56">
        <v>2226212015</v>
      </c>
      <c r="D21" s="52" t="s">
        <v>103</v>
      </c>
      <c r="E21" s="53" t="s">
        <v>104</v>
      </c>
      <c r="F21" s="54" t="s">
        <v>148</v>
      </c>
      <c r="G21" s="51"/>
      <c r="H21" s="24"/>
      <c r="I21" s="24"/>
      <c r="J21" s="24"/>
      <c r="K21" s="24" t="s">
        <v>157</v>
      </c>
      <c r="L21" s="25"/>
      <c r="M21" s="25"/>
    </row>
    <row r="22" spans="1:13" ht="21.75" customHeight="1" x14ac:dyDescent="0.2">
      <c r="A22" s="84">
        <v>15</v>
      </c>
      <c r="B22" s="156">
        <v>15</v>
      </c>
      <c r="C22" s="56">
        <v>2227212016</v>
      </c>
      <c r="D22" s="52" t="s">
        <v>105</v>
      </c>
      <c r="E22" s="53" t="s">
        <v>106</v>
      </c>
      <c r="F22" s="54" t="s">
        <v>148</v>
      </c>
      <c r="G22" s="51"/>
      <c r="H22" s="24"/>
      <c r="I22" s="24"/>
      <c r="J22" s="24"/>
      <c r="K22" s="24" t="s">
        <v>156</v>
      </c>
      <c r="L22" s="25"/>
      <c r="M22" s="25"/>
    </row>
    <row r="23" spans="1:13" ht="21.75" customHeight="1" x14ac:dyDescent="0.2">
      <c r="A23" s="84">
        <v>16</v>
      </c>
      <c r="B23" s="156">
        <v>16</v>
      </c>
      <c r="C23" s="56">
        <v>2227212017</v>
      </c>
      <c r="D23" s="52" t="s">
        <v>107</v>
      </c>
      <c r="E23" s="53" t="s">
        <v>106</v>
      </c>
      <c r="F23" s="54" t="s">
        <v>148</v>
      </c>
      <c r="G23" s="51"/>
      <c r="H23" s="24"/>
      <c r="I23" s="24"/>
      <c r="J23" s="24"/>
      <c r="K23" s="24" t="s">
        <v>157</v>
      </c>
      <c r="L23" s="25"/>
      <c r="M23" s="25"/>
    </row>
    <row r="24" spans="1:13" ht="21.75" customHeight="1" x14ac:dyDescent="0.2">
      <c r="A24" s="84">
        <v>17</v>
      </c>
      <c r="B24" s="156">
        <v>17</v>
      </c>
      <c r="C24" s="56">
        <v>2226212018</v>
      </c>
      <c r="D24" s="52" t="s">
        <v>108</v>
      </c>
      <c r="E24" s="53" t="s">
        <v>109</v>
      </c>
      <c r="F24" s="54" t="s">
        <v>148</v>
      </c>
      <c r="G24" s="51"/>
      <c r="H24" s="24"/>
      <c r="I24" s="24"/>
      <c r="J24" s="24"/>
      <c r="K24" s="24" t="s">
        <v>157</v>
      </c>
      <c r="L24" s="25"/>
      <c r="M24" s="25"/>
    </row>
    <row r="25" spans="1:13" ht="21.75" customHeight="1" x14ac:dyDescent="0.2">
      <c r="A25" s="84">
        <v>18</v>
      </c>
      <c r="B25" s="156">
        <v>18</v>
      </c>
      <c r="C25" s="56">
        <v>2226212019</v>
      </c>
      <c r="D25" s="52" t="s">
        <v>110</v>
      </c>
      <c r="E25" s="53" t="s">
        <v>111</v>
      </c>
      <c r="F25" s="54" t="s">
        <v>148</v>
      </c>
      <c r="G25" s="51"/>
      <c r="H25" s="24"/>
      <c r="I25" s="24"/>
      <c r="J25" s="24"/>
      <c r="K25" s="24" t="s">
        <v>157</v>
      </c>
      <c r="L25" s="25"/>
      <c r="M25" s="25"/>
    </row>
    <row r="26" spans="1:13" ht="21.75" customHeight="1" x14ac:dyDescent="0.2">
      <c r="A26" s="84" t="s">
        <v>157</v>
      </c>
      <c r="B26" s="156">
        <v>19</v>
      </c>
      <c r="C26" s="56" t="s">
        <v>157</v>
      </c>
      <c r="D26" s="52" t="s">
        <v>157</v>
      </c>
      <c r="E26" s="53" t="s">
        <v>157</v>
      </c>
      <c r="F26" s="54" t="s">
        <v>157</v>
      </c>
      <c r="G26" s="51"/>
      <c r="H26" s="24"/>
      <c r="I26" s="24"/>
      <c r="J26" s="24"/>
      <c r="K26" s="24" t="s">
        <v>157</v>
      </c>
      <c r="L26" s="25"/>
      <c r="M26" s="25"/>
    </row>
    <row r="27" spans="1:13" ht="21.75" customHeight="1" x14ac:dyDescent="0.2">
      <c r="A27" s="84" t="s">
        <v>157</v>
      </c>
      <c r="B27" s="156">
        <v>20</v>
      </c>
      <c r="C27" s="56" t="s">
        <v>157</v>
      </c>
      <c r="D27" s="52" t="s">
        <v>157</v>
      </c>
      <c r="E27" s="53" t="s">
        <v>157</v>
      </c>
      <c r="F27" s="54" t="s">
        <v>157</v>
      </c>
      <c r="G27" s="51"/>
      <c r="H27" s="24"/>
      <c r="I27" s="24"/>
      <c r="J27" s="24"/>
      <c r="K27" s="24" t="s">
        <v>157</v>
      </c>
      <c r="L27" s="25"/>
      <c r="M27" s="25"/>
    </row>
    <row r="28" spans="1:13" ht="21.75" customHeight="1" x14ac:dyDescent="0.2">
      <c r="A28" s="84" t="s">
        <v>157</v>
      </c>
      <c r="B28" s="156">
        <v>21</v>
      </c>
      <c r="C28" s="56" t="s">
        <v>157</v>
      </c>
      <c r="D28" s="52" t="s">
        <v>157</v>
      </c>
      <c r="E28" s="53" t="s">
        <v>157</v>
      </c>
      <c r="F28" s="54" t="s">
        <v>157</v>
      </c>
      <c r="G28" s="51"/>
      <c r="H28" s="24"/>
      <c r="I28" s="24"/>
      <c r="J28" s="24"/>
      <c r="K28" s="24" t="s">
        <v>157</v>
      </c>
      <c r="L28" s="25"/>
      <c r="M28" s="25"/>
    </row>
    <row r="29" spans="1:13" ht="21.75" customHeight="1" x14ac:dyDescent="0.2">
      <c r="A29" s="84" t="s">
        <v>157</v>
      </c>
      <c r="B29" s="156">
        <v>22</v>
      </c>
      <c r="C29" s="56" t="s">
        <v>157</v>
      </c>
      <c r="D29" s="52" t="s">
        <v>157</v>
      </c>
      <c r="E29" s="53" t="s">
        <v>157</v>
      </c>
      <c r="F29" s="54" t="s">
        <v>157</v>
      </c>
      <c r="G29" s="51"/>
      <c r="H29" s="24"/>
      <c r="I29" s="24"/>
      <c r="J29" s="24"/>
      <c r="K29" s="24" t="s">
        <v>157</v>
      </c>
      <c r="L29" s="25"/>
      <c r="M29" s="25"/>
    </row>
    <row r="30" spans="1:13" ht="21.75" customHeight="1" x14ac:dyDescent="0.2">
      <c r="A30" s="84" t="s">
        <v>157</v>
      </c>
      <c r="B30" s="156">
        <v>23</v>
      </c>
      <c r="C30" s="56" t="s">
        <v>157</v>
      </c>
      <c r="D30" s="52" t="s">
        <v>157</v>
      </c>
      <c r="E30" s="53" t="s">
        <v>157</v>
      </c>
      <c r="F30" s="54" t="s">
        <v>157</v>
      </c>
      <c r="G30" s="51"/>
      <c r="H30" s="24"/>
      <c r="I30" s="24"/>
      <c r="J30" s="24"/>
      <c r="K30" s="24" t="s">
        <v>157</v>
      </c>
      <c r="L30" s="25"/>
      <c r="M30" s="25"/>
    </row>
    <row r="31" spans="1:13" ht="21.75" customHeight="1" x14ac:dyDescent="0.2">
      <c r="A31" s="84" t="s">
        <v>157</v>
      </c>
      <c r="B31" s="156">
        <v>24</v>
      </c>
      <c r="C31" s="56" t="s">
        <v>157</v>
      </c>
      <c r="D31" s="52" t="s">
        <v>157</v>
      </c>
      <c r="E31" s="53" t="s">
        <v>157</v>
      </c>
      <c r="F31" s="54" t="s">
        <v>157</v>
      </c>
      <c r="G31" s="51"/>
      <c r="H31" s="24"/>
      <c r="I31" s="24"/>
      <c r="J31" s="24"/>
      <c r="K31" s="24" t="s">
        <v>157</v>
      </c>
      <c r="L31" s="25"/>
      <c r="M31" s="25"/>
    </row>
    <row r="32" spans="1:13" ht="21.75" customHeight="1" x14ac:dyDescent="0.2">
      <c r="A32" s="84" t="s">
        <v>157</v>
      </c>
      <c r="B32" s="156">
        <v>25</v>
      </c>
      <c r="C32" s="56" t="s">
        <v>157</v>
      </c>
      <c r="D32" s="52" t="s">
        <v>157</v>
      </c>
      <c r="E32" s="53" t="s">
        <v>157</v>
      </c>
      <c r="F32" s="54" t="s">
        <v>157</v>
      </c>
      <c r="G32" s="51"/>
      <c r="H32" s="24"/>
      <c r="I32" s="24"/>
      <c r="J32" s="24"/>
      <c r="K32" s="24" t="s">
        <v>157</v>
      </c>
      <c r="L32" s="25"/>
      <c r="M32" s="25"/>
    </row>
    <row r="33" spans="1:14" ht="21.75" customHeight="1" x14ac:dyDescent="0.2">
      <c r="A33" s="84" t="s">
        <v>157</v>
      </c>
      <c r="B33" s="156">
        <v>26</v>
      </c>
      <c r="C33" s="56" t="s">
        <v>157</v>
      </c>
      <c r="D33" s="52" t="s">
        <v>157</v>
      </c>
      <c r="E33" s="53" t="s">
        <v>157</v>
      </c>
      <c r="F33" s="54" t="s">
        <v>157</v>
      </c>
      <c r="G33" s="51"/>
      <c r="H33" s="24"/>
      <c r="I33" s="24"/>
      <c r="J33" s="24"/>
      <c r="K33" s="24" t="s">
        <v>157</v>
      </c>
      <c r="L33" s="25"/>
      <c r="M33" s="25"/>
    </row>
    <row r="34" spans="1:14" ht="21.75" customHeight="1" x14ac:dyDescent="0.2">
      <c r="A34" s="84" t="s">
        <v>157</v>
      </c>
      <c r="B34" s="156">
        <v>27</v>
      </c>
      <c r="C34" s="56" t="s">
        <v>157</v>
      </c>
      <c r="D34" s="52" t="s">
        <v>157</v>
      </c>
      <c r="E34" s="53" t="s">
        <v>157</v>
      </c>
      <c r="F34" s="54" t="s">
        <v>157</v>
      </c>
      <c r="G34" s="51"/>
      <c r="H34" s="24"/>
      <c r="I34" s="24"/>
      <c r="J34" s="24"/>
      <c r="K34" s="24" t="s">
        <v>157</v>
      </c>
      <c r="L34" s="25"/>
      <c r="M34" s="25"/>
    </row>
    <row r="35" spans="1:14" ht="21.75" customHeight="1" x14ac:dyDescent="0.2">
      <c r="A35" s="84" t="s">
        <v>157</v>
      </c>
      <c r="B35" s="156">
        <v>28</v>
      </c>
      <c r="C35" s="56" t="s">
        <v>157</v>
      </c>
      <c r="D35" s="52" t="s">
        <v>157</v>
      </c>
      <c r="E35" s="53" t="s">
        <v>157</v>
      </c>
      <c r="F35" s="54" t="s">
        <v>157</v>
      </c>
      <c r="G35" s="51"/>
      <c r="H35" s="24"/>
      <c r="I35" s="24"/>
      <c r="J35" s="24"/>
      <c r="K35" s="24" t="s">
        <v>157</v>
      </c>
      <c r="L35" s="25"/>
      <c r="M35" s="25"/>
    </row>
    <row r="36" spans="1:14" ht="21.75" customHeight="1" x14ac:dyDescent="0.2">
      <c r="A36" s="84" t="s">
        <v>157</v>
      </c>
      <c r="B36" s="156">
        <v>29</v>
      </c>
      <c r="C36" s="56" t="s">
        <v>157</v>
      </c>
      <c r="D36" s="52" t="s">
        <v>157</v>
      </c>
      <c r="E36" s="53" t="s">
        <v>157</v>
      </c>
      <c r="F36" s="54" t="s">
        <v>157</v>
      </c>
      <c r="G36" s="51"/>
      <c r="H36" s="24"/>
      <c r="I36" s="24"/>
      <c r="J36" s="24"/>
      <c r="K36" s="24" t="s">
        <v>157</v>
      </c>
      <c r="L36" s="25"/>
      <c r="M36" s="25"/>
    </row>
    <row r="37" spans="1:14" x14ac:dyDescent="0.25">
      <c r="B37" s="178" t="s">
        <v>153</v>
      </c>
      <c r="C37" s="178"/>
      <c r="D37" s="178"/>
      <c r="E37" s="178"/>
      <c r="F37" s="21" t="s">
        <v>158</v>
      </c>
      <c r="H37" s="22"/>
      <c r="I37" s="22"/>
      <c r="J37" s="135" t="s">
        <v>23</v>
      </c>
      <c r="K37" s="136">
        <v>1</v>
      </c>
      <c r="L37" s="152" t="s">
        <v>159</v>
      </c>
      <c r="M37" s="152" t="s">
        <v>63</v>
      </c>
      <c r="N37" s="19" t="s">
        <v>160</v>
      </c>
    </row>
    <row r="38" spans="1:14" x14ac:dyDescent="0.25">
      <c r="B38" s="181" t="s">
        <v>21</v>
      </c>
      <c r="C38" s="181" t="s">
        <v>4</v>
      </c>
      <c r="D38" s="183" t="s">
        <v>2</v>
      </c>
      <c r="E38" s="184"/>
      <c r="F38" s="181" t="s">
        <v>3</v>
      </c>
      <c r="G38" s="181" t="s">
        <v>24</v>
      </c>
      <c r="H38" s="181" t="s">
        <v>25</v>
      </c>
      <c r="I38" s="187" t="s">
        <v>27</v>
      </c>
      <c r="J38" s="187"/>
      <c r="K38" s="181" t="s">
        <v>26</v>
      </c>
      <c r="L38" s="13"/>
      <c r="M38" s="13"/>
    </row>
    <row r="39" spans="1:14" x14ac:dyDescent="0.25">
      <c r="B39" s="182"/>
      <c r="C39" s="182"/>
      <c r="D39" s="185"/>
      <c r="E39" s="186"/>
      <c r="F39" s="182"/>
      <c r="G39" s="182" t="s">
        <v>22</v>
      </c>
      <c r="H39" s="182" t="s">
        <v>22</v>
      </c>
      <c r="I39" s="23" t="s">
        <v>19</v>
      </c>
      <c r="J39" s="23" t="s">
        <v>20</v>
      </c>
      <c r="K39" s="182" t="s">
        <v>22</v>
      </c>
      <c r="L39" s="13"/>
      <c r="M39" s="13"/>
    </row>
    <row r="40" spans="1:14" ht="21.75" customHeight="1" x14ac:dyDescent="0.2">
      <c r="A40" s="84">
        <v>19</v>
      </c>
      <c r="B40" s="156">
        <v>1</v>
      </c>
      <c r="C40" s="56">
        <v>2226212020</v>
      </c>
      <c r="D40" s="52" t="s">
        <v>112</v>
      </c>
      <c r="E40" s="53" t="s">
        <v>113</v>
      </c>
      <c r="F40" s="54" t="s">
        <v>148</v>
      </c>
      <c r="G40" s="51"/>
      <c r="H40" s="24"/>
      <c r="I40" s="24"/>
      <c r="J40" s="24"/>
      <c r="K40" s="24" t="s">
        <v>157</v>
      </c>
      <c r="L40" s="25"/>
      <c r="M40" s="25"/>
      <c r="N40" s="19">
        <v>2</v>
      </c>
    </row>
    <row r="41" spans="1:14" ht="21.75" customHeight="1" x14ac:dyDescent="0.2">
      <c r="A41" s="84">
        <v>20</v>
      </c>
      <c r="B41" s="156">
        <v>2</v>
      </c>
      <c r="C41" s="56">
        <v>2227212021</v>
      </c>
      <c r="D41" s="52" t="s">
        <v>114</v>
      </c>
      <c r="E41" s="53" t="s">
        <v>115</v>
      </c>
      <c r="F41" s="54" t="s">
        <v>148</v>
      </c>
      <c r="G41" s="51"/>
      <c r="H41" s="24"/>
      <c r="I41" s="24"/>
      <c r="J41" s="24"/>
      <c r="K41" s="24" t="s">
        <v>156</v>
      </c>
      <c r="L41" s="25"/>
      <c r="M41" s="25"/>
    </row>
    <row r="42" spans="1:14" ht="21.75" customHeight="1" x14ac:dyDescent="0.2">
      <c r="A42" s="84">
        <v>21</v>
      </c>
      <c r="B42" s="156">
        <v>3</v>
      </c>
      <c r="C42" s="56">
        <v>2227212022</v>
      </c>
      <c r="D42" s="52" t="s">
        <v>99</v>
      </c>
      <c r="E42" s="53" t="s">
        <v>116</v>
      </c>
      <c r="F42" s="54" t="s">
        <v>148</v>
      </c>
      <c r="G42" s="51"/>
      <c r="H42" s="24"/>
      <c r="I42" s="24"/>
      <c r="J42" s="24"/>
      <c r="K42" s="24" t="s">
        <v>157</v>
      </c>
      <c r="L42" s="25"/>
      <c r="M42" s="25"/>
    </row>
    <row r="43" spans="1:14" ht="21.75" customHeight="1" x14ac:dyDescent="0.2">
      <c r="A43" s="84">
        <v>22</v>
      </c>
      <c r="B43" s="156">
        <v>4</v>
      </c>
      <c r="C43" s="56">
        <v>2227212024</v>
      </c>
      <c r="D43" s="52" t="s">
        <v>117</v>
      </c>
      <c r="E43" s="53" t="s">
        <v>118</v>
      </c>
      <c r="F43" s="54" t="s">
        <v>148</v>
      </c>
      <c r="G43" s="51"/>
      <c r="H43" s="24"/>
      <c r="I43" s="24"/>
      <c r="J43" s="24"/>
      <c r="K43" s="24" t="s">
        <v>156</v>
      </c>
      <c r="L43" s="25"/>
      <c r="M43" s="25"/>
    </row>
    <row r="44" spans="1:14" ht="21.75" customHeight="1" x14ac:dyDescent="0.2">
      <c r="A44" s="84">
        <v>23</v>
      </c>
      <c r="B44" s="156">
        <v>5</v>
      </c>
      <c r="C44" s="56">
        <v>2227212025</v>
      </c>
      <c r="D44" s="52" t="s">
        <v>119</v>
      </c>
      <c r="E44" s="53" t="s">
        <v>120</v>
      </c>
      <c r="F44" s="54" t="s">
        <v>148</v>
      </c>
      <c r="G44" s="51"/>
      <c r="H44" s="24"/>
      <c r="I44" s="24"/>
      <c r="J44" s="24"/>
      <c r="K44" s="24" t="s">
        <v>157</v>
      </c>
      <c r="L44" s="25"/>
      <c r="M44" s="25"/>
    </row>
    <row r="45" spans="1:14" ht="21.75" customHeight="1" x14ac:dyDescent="0.2">
      <c r="A45" s="84">
        <v>24</v>
      </c>
      <c r="B45" s="156">
        <v>6</v>
      </c>
      <c r="C45" s="56">
        <v>2226212026</v>
      </c>
      <c r="D45" s="52" t="s">
        <v>121</v>
      </c>
      <c r="E45" s="53" t="s">
        <v>122</v>
      </c>
      <c r="F45" s="54" t="s">
        <v>148</v>
      </c>
      <c r="G45" s="51"/>
      <c r="H45" s="24"/>
      <c r="I45" s="24"/>
      <c r="J45" s="24"/>
      <c r="K45" s="24" t="s">
        <v>156</v>
      </c>
      <c r="L45" s="25"/>
      <c r="M45" s="25"/>
    </row>
    <row r="46" spans="1:14" ht="21.75" customHeight="1" x14ac:dyDescent="0.2">
      <c r="A46" s="84">
        <v>25</v>
      </c>
      <c r="B46" s="156">
        <v>7</v>
      </c>
      <c r="C46" s="56">
        <v>2226212027</v>
      </c>
      <c r="D46" s="52" t="s">
        <v>123</v>
      </c>
      <c r="E46" s="53" t="s">
        <v>122</v>
      </c>
      <c r="F46" s="54" t="s">
        <v>148</v>
      </c>
      <c r="G46" s="51"/>
      <c r="H46" s="24"/>
      <c r="I46" s="24"/>
      <c r="J46" s="24"/>
      <c r="K46" s="24" t="s">
        <v>157</v>
      </c>
      <c r="L46" s="25"/>
      <c r="M46" s="25"/>
    </row>
    <row r="47" spans="1:14" ht="21.75" customHeight="1" x14ac:dyDescent="0.2">
      <c r="A47" s="84">
        <v>26</v>
      </c>
      <c r="B47" s="156">
        <v>8</v>
      </c>
      <c r="C47" s="56">
        <v>2227212028</v>
      </c>
      <c r="D47" s="52" t="s">
        <v>124</v>
      </c>
      <c r="E47" s="53" t="s">
        <v>125</v>
      </c>
      <c r="F47" s="54" t="s">
        <v>148</v>
      </c>
      <c r="G47" s="51"/>
      <c r="H47" s="24"/>
      <c r="I47" s="24"/>
      <c r="J47" s="24"/>
      <c r="K47" s="24" t="s">
        <v>157</v>
      </c>
      <c r="L47" s="25"/>
      <c r="M47" s="25"/>
    </row>
    <row r="48" spans="1:14" ht="21.75" customHeight="1" x14ac:dyDescent="0.2">
      <c r="A48" s="84">
        <v>27</v>
      </c>
      <c r="B48" s="156">
        <v>9</v>
      </c>
      <c r="C48" s="56">
        <v>2227212029</v>
      </c>
      <c r="D48" s="52" t="s">
        <v>126</v>
      </c>
      <c r="E48" s="53" t="s">
        <v>127</v>
      </c>
      <c r="F48" s="54" t="s">
        <v>148</v>
      </c>
      <c r="G48" s="51"/>
      <c r="H48" s="24"/>
      <c r="I48" s="24"/>
      <c r="J48" s="24"/>
      <c r="K48" s="24" t="s">
        <v>157</v>
      </c>
      <c r="L48" s="25"/>
      <c r="M48" s="25"/>
    </row>
    <row r="49" spans="1:13" ht="21.75" customHeight="1" x14ac:dyDescent="0.2">
      <c r="A49" s="84">
        <v>28</v>
      </c>
      <c r="B49" s="156">
        <v>10</v>
      </c>
      <c r="C49" s="56">
        <v>2226212030</v>
      </c>
      <c r="D49" s="52" t="s">
        <v>128</v>
      </c>
      <c r="E49" s="53" t="s">
        <v>129</v>
      </c>
      <c r="F49" s="54" t="s">
        <v>148</v>
      </c>
      <c r="G49" s="51"/>
      <c r="H49" s="24"/>
      <c r="I49" s="24"/>
      <c r="J49" s="24"/>
      <c r="K49" s="24" t="s">
        <v>157</v>
      </c>
      <c r="L49" s="25"/>
      <c r="M49" s="25"/>
    </row>
    <row r="50" spans="1:13" ht="21.75" customHeight="1" x14ac:dyDescent="0.2">
      <c r="A50" s="84">
        <v>29</v>
      </c>
      <c r="B50" s="156">
        <v>11</v>
      </c>
      <c r="C50" s="56">
        <v>2226212031</v>
      </c>
      <c r="D50" s="52" t="s">
        <v>130</v>
      </c>
      <c r="E50" s="53" t="s">
        <v>131</v>
      </c>
      <c r="F50" s="54" t="s">
        <v>148</v>
      </c>
      <c r="G50" s="51"/>
      <c r="H50" s="24"/>
      <c r="I50" s="24"/>
      <c r="J50" s="24"/>
      <c r="K50" s="24" t="s">
        <v>157</v>
      </c>
      <c r="L50" s="25"/>
      <c r="M50" s="25"/>
    </row>
    <row r="51" spans="1:13" ht="21.75" customHeight="1" x14ac:dyDescent="0.2">
      <c r="A51" s="84">
        <v>30</v>
      </c>
      <c r="B51" s="156">
        <v>12</v>
      </c>
      <c r="C51" s="56">
        <v>2227212032</v>
      </c>
      <c r="D51" s="52" t="s">
        <v>132</v>
      </c>
      <c r="E51" s="53" t="s">
        <v>133</v>
      </c>
      <c r="F51" s="54" t="s">
        <v>148</v>
      </c>
      <c r="G51" s="51"/>
      <c r="H51" s="24"/>
      <c r="I51" s="24"/>
      <c r="J51" s="24"/>
      <c r="K51" s="24" t="s">
        <v>156</v>
      </c>
      <c r="L51" s="25"/>
      <c r="M51" s="25"/>
    </row>
    <row r="52" spans="1:13" ht="21.75" customHeight="1" x14ac:dyDescent="0.2">
      <c r="A52" s="84">
        <v>31</v>
      </c>
      <c r="B52" s="156">
        <v>13</v>
      </c>
      <c r="C52" s="56">
        <v>2226212033</v>
      </c>
      <c r="D52" s="52" t="s">
        <v>134</v>
      </c>
      <c r="E52" s="53" t="s">
        <v>135</v>
      </c>
      <c r="F52" s="54" t="s">
        <v>148</v>
      </c>
      <c r="G52" s="51"/>
      <c r="H52" s="24"/>
      <c r="I52" s="24"/>
      <c r="J52" s="24"/>
      <c r="K52" s="24" t="s">
        <v>157</v>
      </c>
      <c r="L52" s="25"/>
      <c r="M52" s="25"/>
    </row>
    <row r="53" spans="1:13" ht="21.75" customHeight="1" x14ac:dyDescent="0.2">
      <c r="A53" s="84">
        <v>32</v>
      </c>
      <c r="B53" s="156">
        <v>14</v>
      </c>
      <c r="C53" s="56">
        <v>2226212034</v>
      </c>
      <c r="D53" s="52" t="s">
        <v>136</v>
      </c>
      <c r="E53" s="53" t="s">
        <v>137</v>
      </c>
      <c r="F53" s="54" t="s">
        <v>148</v>
      </c>
      <c r="G53" s="51"/>
      <c r="H53" s="24"/>
      <c r="I53" s="24"/>
      <c r="J53" s="24"/>
      <c r="K53" s="24" t="s">
        <v>157</v>
      </c>
      <c r="L53" s="25"/>
      <c r="M53" s="25"/>
    </row>
    <row r="54" spans="1:13" ht="21.75" customHeight="1" x14ac:dyDescent="0.2">
      <c r="A54" s="84">
        <v>33</v>
      </c>
      <c r="B54" s="156">
        <v>15</v>
      </c>
      <c r="C54" s="56">
        <v>2227212036</v>
      </c>
      <c r="D54" s="52" t="s">
        <v>138</v>
      </c>
      <c r="E54" s="53" t="s">
        <v>139</v>
      </c>
      <c r="F54" s="54" t="s">
        <v>148</v>
      </c>
      <c r="G54" s="51"/>
      <c r="H54" s="24"/>
      <c r="I54" s="24"/>
      <c r="J54" s="24"/>
      <c r="K54" s="24" t="s">
        <v>157</v>
      </c>
      <c r="L54" s="25"/>
      <c r="M54" s="25"/>
    </row>
    <row r="55" spans="1:13" ht="21.75" customHeight="1" x14ac:dyDescent="0.2">
      <c r="A55" s="84">
        <v>34</v>
      </c>
      <c r="B55" s="156">
        <v>16</v>
      </c>
      <c r="C55" s="56">
        <v>2227212037</v>
      </c>
      <c r="D55" s="52" t="s">
        <v>140</v>
      </c>
      <c r="E55" s="53" t="s">
        <v>141</v>
      </c>
      <c r="F55" s="54" t="s">
        <v>148</v>
      </c>
      <c r="G55" s="51"/>
      <c r="H55" s="24"/>
      <c r="I55" s="24"/>
      <c r="J55" s="24"/>
      <c r="K55" s="24" t="s">
        <v>157</v>
      </c>
      <c r="L55" s="25"/>
      <c r="M55" s="25"/>
    </row>
    <row r="56" spans="1:13" ht="21.75" customHeight="1" x14ac:dyDescent="0.2">
      <c r="A56" s="84">
        <v>35</v>
      </c>
      <c r="B56" s="156">
        <v>17</v>
      </c>
      <c r="C56" s="56">
        <v>2127212610</v>
      </c>
      <c r="D56" s="52" t="s">
        <v>142</v>
      </c>
      <c r="E56" s="53" t="s">
        <v>143</v>
      </c>
      <c r="F56" s="54" t="s">
        <v>148</v>
      </c>
      <c r="G56" s="51"/>
      <c r="H56" s="24"/>
      <c r="I56" s="24"/>
      <c r="J56" s="24"/>
      <c r="K56" s="24" t="s">
        <v>157</v>
      </c>
      <c r="L56" s="25"/>
      <c r="M56" s="25"/>
    </row>
    <row r="57" spans="1:13" ht="21.75" customHeight="1" x14ac:dyDescent="0.2">
      <c r="A57" s="84">
        <v>36</v>
      </c>
      <c r="B57" s="156">
        <v>18</v>
      </c>
      <c r="C57" s="56" t="s">
        <v>157</v>
      </c>
      <c r="D57" s="52" t="s">
        <v>157</v>
      </c>
      <c r="E57" s="53" t="s">
        <v>157</v>
      </c>
      <c r="F57" s="54" t="s">
        <v>157</v>
      </c>
      <c r="G57" s="51"/>
      <c r="H57" s="24"/>
      <c r="I57" s="24"/>
      <c r="J57" s="24"/>
      <c r="K57" s="24" t="s">
        <v>157</v>
      </c>
      <c r="L57" s="25"/>
      <c r="M57" s="25"/>
    </row>
    <row r="58" spans="1:13" ht="21.75" customHeight="1" x14ac:dyDescent="0.2">
      <c r="A58" s="84" t="s">
        <v>157</v>
      </c>
      <c r="B58" s="156">
        <v>19</v>
      </c>
      <c r="C58" s="56" t="s">
        <v>157</v>
      </c>
      <c r="D58" s="52" t="s">
        <v>157</v>
      </c>
      <c r="E58" s="53" t="s">
        <v>157</v>
      </c>
      <c r="F58" s="54" t="s">
        <v>157</v>
      </c>
      <c r="G58" s="51"/>
      <c r="H58" s="24"/>
      <c r="I58" s="24"/>
      <c r="J58" s="24"/>
      <c r="K58" s="24" t="s">
        <v>157</v>
      </c>
      <c r="L58" s="25"/>
      <c r="M58" s="25"/>
    </row>
    <row r="59" spans="1:13" ht="21.75" customHeight="1" x14ac:dyDescent="0.2">
      <c r="A59" s="84" t="s">
        <v>157</v>
      </c>
      <c r="B59" s="156">
        <v>20</v>
      </c>
      <c r="C59" s="56" t="s">
        <v>157</v>
      </c>
      <c r="D59" s="52" t="s">
        <v>157</v>
      </c>
      <c r="E59" s="53" t="s">
        <v>157</v>
      </c>
      <c r="F59" s="54" t="s">
        <v>157</v>
      </c>
      <c r="G59" s="51"/>
      <c r="H59" s="24"/>
      <c r="I59" s="24"/>
      <c r="J59" s="24"/>
      <c r="K59" s="24" t="s">
        <v>157</v>
      </c>
      <c r="L59" s="25"/>
      <c r="M59" s="25"/>
    </row>
    <row r="60" spans="1:13" ht="21.75" customHeight="1" x14ac:dyDescent="0.2">
      <c r="A60" s="84" t="s">
        <v>157</v>
      </c>
      <c r="B60" s="156">
        <v>21</v>
      </c>
      <c r="C60" s="56" t="s">
        <v>157</v>
      </c>
      <c r="D60" s="52" t="s">
        <v>157</v>
      </c>
      <c r="E60" s="53" t="s">
        <v>157</v>
      </c>
      <c r="F60" s="54" t="s">
        <v>157</v>
      </c>
      <c r="G60" s="51"/>
      <c r="H60" s="24"/>
      <c r="I60" s="24"/>
      <c r="J60" s="24"/>
      <c r="K60" s="24" t="s">
        <v>157</v>
      </c>
      <c r="L60" s="25"/>
      <c r="M60" s="25"/>
    </row>
    <row r="61" spans="1:13" ht="21.75" customHeight="1" x14ac:dyDescent="0.2">
      <c r="A61" s="84" t="s">
        <v>157</v>
      </c>
      <c r="B61" s="156">
        <v>22</v>
      </c>
      <c r="C61" s="56" t="s">
        <v>157</v>
      </c>
      <c r="D61" s="52" t="s">
        <v>157</v>
      </c>
      <c r="E61" s="53" t="s">
        <v>157</v>
      </c>
      <c r="F61" s="54" t="s">
        <v>157</v>
      </c>
      <c r="G61" s="51"/>
      <c r="H61" s="24"/>
      <c r="I61" s="24"/>
      <c r="J61" s="24"/>
      <c r="K61" s="24" t="s">
        <v>157</v>
      </c>
      <c r="L61" s="25"/>
      <c r="M61" s="25"/>
    </row>
    <row r="62" spans="1:13" ht="21.75" customHeight="1" x14ac:dyDescent="0.2">
      <c r="A62" s="84" t="s">
        <v>157</v>
      </c>
      <c r="B62" s="156">
        <v>23</v>
      </c>
      <c r="C62" s="56" t="s">
        <v>157</v>
      </c>
      <c r="D62" s="52" t="s">
        <v>157</v>
      </c>
      <c r="E62" s="53" t="s">
        <v>157</v>
      </c>
      <c r="F62" s="54" t="s">
        <v>157</v>
      </c>
      <c r="G62" s="51"/>
      <c r="H62" s="24"/>
      <c r="I62" s="24"/>
      <c r="J62" s="24"/>
      <c r="K62" s="24" t="s">
        <v>157</v>
      </c>
      <c r="L62" s="25"/>
      <c r="M62" s="25"/>
    </row>
    <row r="63" spans="1:13" ht="21.75" customHeight="1" x14ac:dyDescent="0.2">
      <c r="A63" s="84" t="s">
        <v>157</v>
      </c>
      <c r="B63" s="156">
        <v>24</v>
      </c>
      <c r="C63" s="56" t="s">
        <v>157</v>
      </c>
      <c r="D63" s="52" t="s">
        <v>157</v>
      </c>
      <c r="E63" s="53" t="s">
        <v>157</v>
      </c>
      <c r="F63" s="54" t="s">
        <v>157</v>
      </c>
      <c r="G63" s="51"/>
      <c r="H63" s="24"/>
      <c r="I63" s="24"/>
      <c r="J63" s="24"/>
      <c r="K63" s="24" t="s">
        <v>157</v>
      </c>
      <c r="L63" s="25"/>
      <c r="M63" s="25"/>
    </row>
    <row r="64" spans="1:13" ht="21.75" customHeight="1" x14ac:dyDescent="0.2">
      <c r="A64" s="84" t="s">
        <v>157</v>
      </c>
      <c r="B64" s="156">
        <v>25</v>
      </c>
      <c r="C64" s="56" t="s">
        <v>157</v>
      </c>
      <c r="D64" s="52" t="s">
        <v>157</v>
      </c>
      <c r="E64" s="53" t="s">
        <v>157</v>
      </c>
      <c r="F64" s="54" t="s">
        <v>157</v>
      </c>
      <c r="G64" s="51"/>
      <c r="H64" s="24"/>
      <c r="I64" s="24"/>
      <c r="J64" s="24"/>
      <c r="K64" s="24" t="s">
        <v>157</v>
      </c>
      <c r="L64" s="25"/>
      <c r="M64" s="25"/>
    </row>
    <row r="65" spans="1:13" ht="21.75" customHeight="1" x14ac:dyDescent="0.2">
      <c r="A65" s="84" t="s">
        <v>157</v>
      </c>
      <c r="B65" s="156">
        <v>26</v>
      </c>
      <c r="C65" s="56" t="s">
        <v>157</v>
      </c>
      <c r="D65" s="52" t="s">
        <v>157</v>
      </c>
      <c r="E65" s="53" t="s">
        <v>157</v>
      </c>
      <c r="F65" s="54" t="s">
        <v>157</v>
      </c>
      <c r="G65" s="51"/>
      <c r="H65" s="24"/>
      <c r="I65" s="24"/>
      <c r="J65" s="24"/>
      <c r="K65" s="24" t="s">
        <v>157</v>
      </c>
      <c r="L65" s="25"/>
      <c r="M65" s="25"/>
    </row>
    <row r="66" spans="1:13" ht="21.75" customHeight="1" x14ac:dyDescent="0.2">
      <c r="A66" s="84" t="s">
        <v>157</v>
      </c>
      <c r="B66" s="156">
        <v>27</v>
      </c>
      <c r="C66" s="56" t="s">
        <v>157</v>
      </c>
      <c r="D66" s="52" t="s">
        <v>157</v>
      </c>
      <c r="E66" s="53" t="s">
        <v>157</v>
      </c>
      <c r="F66" s="54" t="s">
        <v>157</v>
      </c>
      <c r="G66" s="51"/>
      <c r="H66" s="24"/>
      <c r="I66" s="24"/>
      <c r="J66" s="24"/>
      <c r="K66" s="24" t="s">
        <v>157</v>
      </c>
      <c r="L66" s="25"/>
      <c r="M66" s="25"/>
    </row>
    <row r="67" spans="1:13" ht="21.75" customHeight="1" x14ac:dyDescent="0.2">
      <c r="A67" s="84" t="s">
        <v>157</v>
      </c>
      <c r="B67" s="156">
        <v>28</v>
      </c>
      <c r="C67" s="56" t="s">
        <v>157</v>
      </c>
      <c r="D67" s="52" t="s">
        <v>157</v>
      </c>
      <c r="E67" s="53" t="s">
        <v>157</v>
      </c>
      <c r="F67" s="54" t="s">
        <v>157</v>
      </c>
      <c r="G67" s="51"/>
      <c r="H67" s="24"/>
      <c r="I67" s="24"/>
      <c r="J67" s="24"/>
      <c r="K67" s="24" t="s">
        <v>157</v>
      </c>
      <c r="L67" s="25"/>
      <c r="M67" s="25"/>
    </row>
    <row r="68" spans="1:13" ht="21.75" customHeight="1" x14ac:dyDescent="0.2">
      <c r="A68" s="84" t="s">
        <v>157</v>
      </c>
      <c r="B68" s="156">
        <v>29</v>
      </c>
      <c r="C68" s="56" t="s">
        <v>157</v>
      </c>
      <c r="D68" s="52" t="s">
        <v>157</v>
      </c>
      <c r="E68" s="53" t="s">
        <v>157</v>
      </c>
      <c r="F68" s="54" t="s">
        <v>157</v>
      </c>
      <c r="G68" s="51"/>
      <c r="H68" s="24"/>
      <c r="I68" s="24"/>
      <c r="J68" s="24"/>
      <c r="K68" s="24" t="s">
        <v>157</v>
      </c>
      <c r="L68" s="25"/>
      <c r="M68" s="25"/>
    </row>
  </sheetData>
  <autoFilter ref="A7:R7">
    <filterColumn colId="3" showButton="0"/>
  </autoFilter>
  <mergeCells count="20">
    <mergeCell ref="I38:J38"/>
    <mergeCell ref="K38:K39"/>
    <mergeCell ref="B38:B39"/>
    <mergeCell ref="C38:C39"/>
    <mergeCell ref="D38:E39"/>
    <mergeCell ref="F38:F39"/>
    <mergeCell ref="G38:G39"/>
    <mergeCell ref="H38:H39"/>
    <mergeCell ref="F6:F7"/>
    <mergeCell ref="G6:G7"/>
    <mergeCell ref="H6:H7"/>
    <mergeCell ref="I6:J6"/>
    <mergeCell ref="K6:K7"/>
    <mergeCell ref="B37:E37"/>
    <mergeCell ref="B2:D2"/>
    <mergeCell ref="B3:D3"/>
    <mergeCell ref="B5:E5"/>
    <mergeCell ref="B6:B7"/>
    <mergeCell ref="C6:C7"/>
    <mergeCell ref="D6:E7"/>
  </mergeCells>
  <printOptions horizontalCentered="1"/>
  <pageMargins left="0" right="0" top="0.27559055118110198" bottom="1.81102362204724" header="0.15748031496063" footer="0.196850393700787"/>
  <pageSetup paperSize="9" orientation="portrait" r:id="rId1"/>
  <headerFooter>
    <oddHeader>&amp;R&amp;P/&amp;N</oddHeader>
    <oddFooter>&amp;L&amp;10 Số bài:                  Số tờ:                  Số SV vắng:               Số SV đình chỉ:  
LẬP BẢNG                  GIÁM THỊ                      GIÁM KHẢO 1             GIÁM KHẢO 2        TT ĐÀO TẠO TRỰC TUYẾN VÀ BẰNG 2
Nguyễn T. K. Phượng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B1" workbookViewId="0">
      <pane ySplit="3" topLeftCell="A4" activePane="bottomLeft" state="frozen"/>
      <selection pane="bottomLeft" activeCell="N5" sqref="N5"/>
    </sheetView>
  </sheetViews>
  <sheetFormatPr defaultRowHeight="16.5" x14ac:dyDescent="0.25"/>
  <cols>
    <col min="1" max="1" width="5.140625" style="84" hidden="1" customWidth="1"/>
    <col min="2" max="2" width="4.7109375" style="19" customWidth="1"/>
    <col min="3" max="3" width="9.5703125" style="19" bestFit="1" customWidth="1"/>
    <col min="4" max="4" width="21.140625" style="19" customWidth="1"/>
    <col min="5" max="5" width="7.85546875" style="19" customWidth="1"/>
    <col min="6" max="6" width="10" style="19" customWidth="1"/>
    <col min="7" max="7" width="7.42578125" style="19" customWidth="1"/>
    <col min="8" max="8" width="15.85546875" style="19" customWidth="1"/>
    <col min="9" max="9" width="6.7109375" style="19" customWidth="1"/>
    <col min="10" max="10" width="10.140625" style="19" customWidth="1"/>
    <col min="11" max="11" width="9.140625" style="19"/>
    <col min="12" max="12" width="9.140625" style="19" customWidth="1"/>
    <col min="13" max="13" width="4.140625" style="19" bestFit="1" customWidth="1"/>
    <col min="14" max="14" width="9.140625" style="19" customWidth="1"/>
    <col min="15" max="15" width="13" style="19" customWidth="1"/>
    <col min="16" max="18" width="9.140625" style="19" customWidth="1"/>
    <col min="19" max="16384" width="9.140625" style="19"/>
  </cols>
  <sheetData>
    <row r="1" spans="1:15" s="147" customFormat="1" hidden="1" x14ac:dyDescent="0.25">
      <c r="A1" s="146"/>
      <c r="C1" s="147">
        <v>2</v>
      </c>
      <c r="D1" s="147">
        <v>3</v>
      </c>
      <c r="E1" s="147">
        <v>4</v>
      </c>
      <c r="F1" s="147">
        <v>6</v>
      </c>
      <c r="K1" s="147">
        <v>19</v>
      </c>
    </row>
    <row r="2" spans="1:15" ht="18.75" x14ac:dyDescent="0.25">
      <c r="B2" s="179" t="s">
        <v>56</v>
      </c>
      <c r="C2" s="179"/>
      <c r="D2" s="179"/>
      <c r="E2" s="15" t="s">
        <v>69</v>
      </c>
      <c r="F2" s="11"/>
      <c r="G2" s="11"/>
      <c r="H2" s="11"/>
      <c r="I2" s="11"/>
      <c r="J2" s="11"/>
      <c r="K2" s="12"/>
      <c r="L2" s="13"/>
      <c r="M2" s="13"/>
      <c r="N2" s="148" t="str">
        <f ca="1">INDIRECT($N$3&amp;"!$t$4")</f>
        <v>17h45</v>
      </c>
      <c r="O2" s="149">
        <f ca="1">INDIRECT($N$3&amp;"!$c$4")</f>
        <v>43105</v>
      </c>
    </row>
    <row r="3" spans="1:15" x14ac:dyDescent="0.25">
      <c r="B3" s="180" t="s">
        <v>0</v>
      </c>
      <c r="C3" s="180"/>
      <c r="D3" s="180"/>
      <c r="E3" s="26" t="s">
        <v>35</v>
      </c>
      <c r="F3" s="15"/>
      <c r="G3" s="85" t="str">
        <f ca="1">INDIRECT($N$3&amp;"!$G$2")</f>
        <v>QUẢN TRỊ HOẠT ĐỘNG &amp; SẢN XUẤT</v>
      </c>
      <c r="H3" s="26"/>
      <c r="I3" s="16"/>
      <c r="J3" s="133" t="s">
        <v>52</v>
      </c>
      <c r="K3" s="134">
        <f ca="1">INDIRECT($N$3&amp;"!$R$2")</f>
        <v>5</v>
      </c>
      <c r="L3" s="13"/>
      <c r="M3" s="13"/>
      <c r="N3" s="150" t="s">
        <v>72</v>
      </c>
      <c r="O3" s="151"/>
    </row>
    <row r="4" spans="1:15" x14ac:dyDescent="0.25">
      <c r="B4" s="153"/>
      <c r="C4" s="153"/>
      <c r="D4" s="17"/>
      <c r="E4" s="26" t="s">
        <v>55</v>
      </c>
      <c r="F4" s="14"/>
      <c r="G4" s="85" t="str">
        <f ca="1">INDIRECT($N$3&amp;"!$G$3")</f>
        <v>MGO301</v>
      </c>
      <c r="H4" s="26"/>
      <c r="I4" s="16"/>
      <c r="J4" s="135" t="s">
        <v>29</v>
      </c>
      <c r="K4" s="134">
        <f ca="1">INDIRECT($N$3&amp;"!$R$3")</f>
        <v>3</v>
      </c>
      <c r="L4" s="13"/>
      <c r="M4" s="13"/>
      <c r="N4" s="151">
        <v>22</v>
      </c>
      <c r="O4" s="151"/>
    </row>
    <row r="5" spans="1:15" x14ac:dyDescent="0.25">
      <c r="B5" s="178" t="str">
        <f ca="1">"Thời gian: "&amp;$N$2&amp;" ngày "&amp;TEXT(DAY($O$2),"00")&amp;" tháng "&amp;TEXT(MONTH($O$2),"00")&amp;" năm " &amp; TEXT(YEAR($O$2),"0000")</f>
        <v>Thời gian: 17h45 ngày 05 tháng 01 năm 2018</v>
      </c>
      <c r="C5" s="178"/>
      <c r="D5" s="178"/>
      <c r="E5" s="178"/>
      <c r="F5" s="21" t="str">
        <f>"* Phòng thi: "&amp;L5&amp;" * "&amp;$N$6</f>
        <v>* Phòng thi: 401/1 * 254 Nguyễn Văn Linh</v>
      </c>
      <c r="H5" s="22"/>
      <c r="I5" s="22"/>
      <c r="J5" s="135" t="s">
        <v>23</v>
      </c>
      <c r="K5" s="136">
        <f ca="1">INDIRECT($N$3&amp;"!$R$4")</f>
        <v>1</v>
      </c>
      <c r="L5" s="152" t="str">
        <f>LEFT(N5,FIND("-",N5)-1)</f>
        <v>401/1</v>
      </c>
      <c r="M5" s="152" t="s">
        <v>63</v>
      </c>
      <c r="N5" s="151" t="s">
        <v>79</v>
      </c>
      <c r="O5" s="151"/>
    </row>
    <row r="6" spans="1:15" x14ac:dyDescent="0.25">
      <c r="B6" s="181" t="s">
        <v>21</v>
      </c>
      <c r="C6" s="181" t="s">
        <v>4</v>
      </c>
      <c r="D6" s="183" t="s">
        <v>2</v>
      </c>
      <c r="E6" s="184"/>
      <c r="F6" s="181" t="s">
        <v>3</v>
      </c>
      <c r="G6" s="181" t="s">
        <v>24</v>
      </c>
      <c r="H6" s="181" t="s">
        <v>25</v>
      </c>
      <c r="I6" s="187" t="s">
        <v>27</v>
      </c>
      <c r="J6" s="187"/>
      <c r="K6" s="181" t="s">
        <v>26</v>
      </c>
      <c r="L6" s="13"/>
      <c r="M6" s="13"/>
      <c r="N6" s="151" t="s">
        <v>70</v>
      </c>
      <c r="O6" s="151"/>
    </row>
    <row r="7" spans="1:15" x14ac:dyDescent="0.25">
      <c r="B7" s="182"/>
      <c r="C7" s="182"/>
      <c r="D7" s="185"/>
      <c r="E7" s="186"/>
      <c r="F7" s="182"/>
      <c r="G7" s="182" t="s">
        <v>22</v>
      </c>
      <c r="H7" s="182" t="s">
        <v>22</v>
      </c>
      <c r="I7" s="23" t="s">
        <v>19</v>
      </c>
      <c r="J7" s="23" t="s">
        <v>20</v>
      </c>
      <c r="K7" s="182" t="s">
        <v>22</v>
      </c>
      <c r="L7" s="13"/>
      <c r="M7" s="13"/>
    </row>
    <row r="8" spans="1:15" ht="21.75" customHeight="1" x14ac:dyDescent="0.2">
      <c r="A8" s="84">
        <f>IF(ISNUMBER(N8),$N$4*(N8-1)+1,IF(B8&lt;=$N$4,A7+1,""))</f>
        <v>1</v>
      </c>
      <c r="B8" s="156">
        <v>1</v>
      </c>
      <c r="C8" s="56">
        <f ca="1">IF(ISNA(VLOOKUP($A8,INDIRECT($N$3&amp;"!$A$5:$WY$10177"),C$1,0)),"",IF(VLOOKUP($A8,INDIRECT($N$3&amp;"!$A$5:$WY$10177"),C$1,0)="","",VLOOKUP($A8,INDIRECT($N$3&amp;"!$A$5:$WY$10177"),C$1,0)))</f>
        <v>2227212001</v>
      </c>
      <c r="D8" s="52" t="str">
        <f ca="1">IF(ISNA(VLOOKUP($A8,INDIRECT($N$3&amp;"!$A$5:$WY$10177"),D$1,0)),"",IF(VLOOKUP($A8,INDIRECT($N$3&amp;"!$A$5:$WY$10177"),D$1,0)="","",VLOOKUP($A8,INDIRECT($N$3&amp;"!$A$5:$WY$10177"),D$1,0)))</f>
        <v>Phan Trần</v>
      </c>
      <c r="E8" s="53" t="str">
        <f ca="1">IF(ISNA(VLOOKUP($A8,INDIRECT($N$3&amp;"!$A$5:$WY$10177"),E$1,0)),"",IF(VLOOKUP($A8,INDIRECT($N$3&amp;"!$A$5:$WY$10177"),E$1,0)="","",VLOOKUP($A8,INDIRECT($N$3&amp;"!$A$5:$WY$10177"),E$1,0)))</f>
        <v>Anh</v>
      </c>
      <c r="F8" s="54" t="str">
        <f ca="1">IF(ISNA(VLOOKUP($A8,INDIRECT($N$3&amp;"!$A$5:$WY$10177"),F$1,0)),"",IF(VLOOKUP($A8,INDIRECT($N$3&amp;"!$A$5:$WY$10177"),F$1,0)="","",VLOOKUP($A8,INDIRECT($N$3&amp;"!$A$5:$WY$10177"),F$1,0)))</f>
        <v>B22QTH</v>
      </c>
      <c r="G8" s="51"/>
      <c r="H8" s="24"/>
      <c r="I8" s="24"/>
      <c r="J8" s="24"/>
      <c r="K8" s="24" t="str">
        <f ca="1">IF(ISNA(VLOOKUP($A8,INDIRECT($N$3&amp;"!$A$5:$WY$10177"),K$1,0)),"",IF(VLOOKUP($A8,INDIRECT($N$3&amp;"!$A$5:$WY$10177"),K$1,0)="","",VLOOKUP($A8,INDIRECT($N$3&amp;"!$A$5:$WY$10177"),K$1,0)))</f>
        <v>HP</v>
      </c>
      <c r="L8" s="25"/>
      <c r="M8" s="25"/>
      <c r="N8" s="19">
        <v>1</v>
      </c>
    </row>
    <row r="9" spans="1:15" ht="21.75" customHeight="1" x14ac:dyDescent="0.2">
      <c r="A9" s="84">
        <f t="shared" ref="A9:A36" si="0">IF(ISNUMBER(N9),$N$4*(N9-1)+1,IF(B9&lt;=$N$4,A8+1,""))</f>
        <v>2</v>
      </c>
      <c r="B9" s="156">
        <f>B8+1</f>
        <v>2</v>
      </c>
      <c r="C9" s="56">
        <f t="shared" ref="C9:F36" ca="1" si="1">IF(ISNA(VLOOKUP($A9,INDIRECT($N$3&amp;"!$A$5:$WY$10177"),C$1,0)),"",IF(VLOOKUP($A9,INDIRECT($N$3&amp;"!$A$5:$WY$10177"),C$1,0)="","",VLOOKUP($A9,INDIRECT($N$3&amp;"!$A$5:$WY$10177"),C$1,0)))</f>
        <v>2226212002</v>
      </c>
      <c r="D9" s="52" t="str">
        <f t="shared" ca="1" si="1"/>
        <v>Tôn Nữ Nhật</v>
      </c>
      <c r="E9" s="53" t="str">
        <f t="shared" ca="1" si="1"/>
        <v>Anh</v>
      </c>
      <c r="F9" s="54" t="str">
        <f t="shared" ca="1" si="1"/>
        <v>B22QTH</v>
      </c>
      <c r="G9" s="51"/>
      <c r="H9" s="24"/>
      <c r="I9" s="24"/>
      <c r="J9" s="24"/>
      <c r="K9" s="24" t="str">
        <f t="shared" ref="K9:K36" ca="1" si="2">IF(ISNA(VLOOKUP($A9,INDIRECT($N$3&amp;"!$A$5:$WY$10177"),K$1,0)),"",IF(VLOOKUP($A9,INDIRECT($N$3&amp;"!$A$5:$WY$10177"),K$1,0)="","",VLOOKUP($A9,INDIRECT($N$3&amp;"!$A$5:$WY$10177"),K$1,0)))</f>
        <v/>
      </c>
      <c r="L9" s="25"/>
      <c r="M9" s="25"/>
    </row>
    <row r="10" spans="1:15" ht="21.75" customHeight="1" x14ac:dyDescent="0.2">
      <c r="A10" s="84">
        <f t="shared" si="0"/>
        <v>3</v>
      </c>
      <c r="B10" s="156">
        <f t="shared" ref="B10:B36" si="3">B9+1</f>
        <v>3</v>
      </c>
      <c r="C10" s="56">
        <f t="shared" ca="1" si="1"/>
        <v>2226212003</v>
      </c>
      <c r="D10" s="52" t="str">
        <f t="shared" ca="1" si="1"/>
        <v>Nguyễn Thị Minh</v>
      </c>
      <c r="E10" s="53" t="str">
        <f t="shared" ca="1" si="1"/>
        <v>Châu</v>
      </c>
      <c r="F10" s="54" t="str">
        <f t="shared" ca="1" si="1"/>
        <v>B22QTH</v>
      </c>
      <c r="G10" s="51"/>
      <c r="H10" s="24"/>
      <c r="I10" s="24"/>
      <c r="J10" s="24"/>
      <c r="K10" s="24" t="str">
        <f t="shared" ca="1" si="2"/>
        <v/>
      </c>
      <c r="L10" s="25"/>
      <c r="M10" s="25"/>
    </row>
    <row r="11" spans="1:15" ht="21.75" customHeight="1" x14ac:dyDescent="0.2">
      <c r="A11" s="84">
        <f t="shared" si="0"/>
        <v>4</v>
      </c>
      <c r="B11" s="156">
        <f t="shared" si="3"/>
        <v>4</v>
      </c>
      <c r="C11" s="56">
        <f t="shared" ca="1" si="1"/>
        <v>2227212004</v>
      </c>
      <c r="D11" s="52" t="str">
        <f t="shared" ca="1" si="1"/>
        <v>Nguyễn Lê Trung</v>
      </c>
      <c r="E11" s="53" t="str">
        <f t="shared" ca="1" si="1"/>
        <v>Dũng</v>
      </c>
      <c r="F11" s="54" t="str">
        <f t="shared" ca="1" si="1"/>
        <v>B22QTH</v>
      </c>
      <c r="G11" s="51"/>
      <c r="H11" s="24"/>
      <c r="I11" s="24"/>
      <c r="J11" s="24"/>
      <c r="K11" s="24" t="str">
        <f t="shared" ca="1" si="2"/>
        <v>HP</v>
      </c>
      <c r="L11" s="25"/>
      <c r="M11" s="25"/>
    </row>
    <row r="12" spans="1:15" ht="21.75" customHeight="1" x14ac:dyDescent="0.2">
      <c r="A12" s="84">
        <f t="shared" si="0"/>
        <v>5</v>
      </c>
      <c r="B12" s="156">
        <f t="shared" si="3"/>
        <v>5</v>
      </c>
      <c r="C12" s="56">
        <f t="shared" ca="1" si="1"/>
        <v>2227212005</v>
      </c>
      <c r="D12" s="52" t="str">
        <f t="shared" ca="1" si="1"/>
        <v>Đỗ Văn Anh</v>
      </c>
      <c r="E12" s="53" t="str">
        <f t="shared" ca="1" si="1"/>
        <v>Duy</v>
      </c>
      <c r="F12" s="54" t="str">
        <f t="shared" ca="1" si="1"/>
        <v>B22QTH</v>
      </c>
      <c r="G12" s="51"/>
      <c r="H12" s="24"/>
      <c r="I12" s="24"/>
      <c r="J12" s="24"/>
      <c r="K12" s="24" t="str">
        <f t="shared" ca="1" si="2"/>
        <v/>
      </c>
      <c r="L12" s="25"/>
      <c r="M12" s="25"/>
    </row>
    <row r="13" spans="1:15" ht="21.75" customHeight="1" x14ac:dyDescent="0.2">
      <c r="A13" s="84">
        <f t="shared" si="0"/>
        <v>6</v>
      </c>
      <c r="B13" s="156">
        <f t="shared" si="3"/>
        <v>6</v>
      </c>
      <c r="C13" s="56">
        <f t="shared" ca="1" si="1"/>
        <v>2227212006</v>
      </c>
      <c r="D13" s="52" t="str">
        <f t="shared" ca="1" si="1"/>
        <v>Hoàng Hải</v>
      </c>
      <c r="E13" s="53" t="str">
        <f t="shared" ca="1" si="1"/>
        <v>Hà</v>
      </c>
      <c r="F13" s="54" t="str">
        <f t="shared" ca="1" si="1"/>
        <v>B22QTH</v>
      </c>
      <c r="G13" s="51"/>
      <c r="H13" s="24"/>
      <c r="I13" s="24"/>
      <c r="J13" s="24"/>
      <c r="K13" s="24" t="str">
        <f t="shared" ca="1" si="2"/>
        <v>HP</v>
      </c>
      <c r="L13" s="25"/>
      <c r="M13" s="25"/>
    </row>
    <row r="14" spans="1:15" ht="21.75" customHeight="1" x14ac:dyDescent="0.2">
      <c r="A14" s="84">
        <f t="shared" si="0"/>
        <v>7</v>
      </c>
      <c r="B14" s="156">
        <f t="shared" si="3"/>
        <v>7</v>
      </c>
      <c r="C14" s="56">
        <f t="shared" ca="1" si="1"/>
        <v>2226212007</v>
      </c>
      <c r="D14" s="52" t="str">
        <f t="shared" ca="1" si="1"/>
        <v>Hoàng Nguyễn Thu</v>
      </c>
      <c r="E14" s="53" t="str">
        <f t="shared" ca="1" si="1"/>
        <v>Hà</v>
      </c>
      <c r="F14" s="54" t="str">
        <f t="shared" ca="1" si="1"/>
        <v>B22QTH</v>
      </c>
      <c r="G14" s="51"/>
      <c r="H14" s="24"/>
      <c r="I14" s="24"/>
      <c r="J14" s="24"/>
      <c r="K14" s="24" t="str">
        <f t="shared" ca="1" si="2"/>
        <v/>
      </c>
      <c r="L14" s="25"/>
      <c r="M14" s="25"/>
    </row>
    <row r="15" spans="1:15" ht="21.75" customHeight="1" x14ac:dyDescent="0.2">
      <c r="A15" s="84">
        <f t="shared" si="0"/>
        <v>8</v>
      </c>
      <c r="B15" s="156">
        <f t="shared" si="3"/>
        <v>8</v>
      </c>
      <c r="C15" s="56">
        <f t="shared" ca="1" si="1"/>
        <v>2227212008</v>
      </c>
      <c r="D15" s="52" t="str">
        <f t="shared" ca="1" si="1"/>
        <v>Nguyễn Nam</v>
      </c>
      <c r="E15" s="53" t="str">
        <f t="shared" ca="1" si="1"/>
        <v>Hà</v>
      </c>
      <c r="F15" s="54" t="str">
        <f t="shared" ca="1" si="1"/>
        <v>B22QTH</v>
      </c>
      <c r="G15" s="51"/>
      <c r="H15" s="24"/>
      <c r="I15" s="24"/>
      <c r="J15" s="24"/>
      <c r="K15" s="24" t="str">
        <f t="shared" ca="1" si="2"/>
        <v/>
      </c>
      <c r="L15" s="25"/>
      <c r="M15" s="25"/>
    </row>
    <row r="16" spans="1:15" ht="21.75" customHeight="1" x14ac:dyDescent="0.2">
      <c r="A16" s="84">
        <f t="shared" si="0"/>
        <v>9</v>
      </c>
      <c r="B16" s="156">
        <f t="shared" si="3"/>
        <v>9</v>
      </c>
      <c r="C16" s="56">
        <f t="shared" ca="1" si="1"/>
        <v>2227212009</v>
      </c>
      <c r="D16" s="52" t="str">
        <f t="shared" ca="1" si="1"/>
        <v>Nguyễn Văn</v>
      </c>
      <c r="E16" s="53" t="str">
        <f t="shared" ca="1" si="1"/>
        <v>Hùng</v>
      </c>
      <c r="F16" s="54" t="str">
        <f t="shared" ca="1" si="1"/>
        <v>B22QTH</v>
      </c>
      <c r="G16" s="51"/>
      <c r="H16" s="24"/>
      <c r="I16" s="24"/>
      <c r="J16" s="24"/>
      <c r="K16" s="24" t="str">
        <f t="shared" ca="1" si="2"/>
        <v/>
      </c>
      <c r="L16" s="25"/>
      <c r="M16" s="25"/>
    </row>
    <row r="17" spans="1:13" ht="21.75" customHeight="1" x14ac:dyDescent="0.2">
      <c r="A17" s="84">
        <f t="shared" si="0"/>
        <v>10</v>
      </c>
      <c r="B17" s="156">
        <f t="shared" si="3"/>
        <v>10</v>
      </c>
      <c r="C17" s="56">
        <f t="shared" ca="1" si="1"/>
        <v>2227212010</v>
      </c>
      <c r="D17" s="52" t="str">
        <f t="shared" ca="1" si="1"/>
        <v>Lê Hồng</v>
      </c>
      <c r="E17" s="53" t="str">
        <f t="shared" ca="1" si="1"/>
        <v>Huy</v>
      </c>
      <c r="F17" s="54" t="str">
        <f t="shared" ca="1" si="1"/>
        <v>B22QTH</v>
      </c>
      <c r="G17" s="51"/>
      <c r="H17" s="24"/>
      <c r="I17" s="24"/>
      <c r="J17" s="24"/>
      <c r="K17" s="24" t="str">
        <f t="shared" ca="1" si="2"/>
        <v/>
      </c>
      <c r="L17" s="25"/>
      <c r="M17" s="25"/>
    </row>
    <row r="18" spans="1:13" ht="21.75" customHeight="1" x14ac:dyDescent="0.2">
      <c r="A18" s="84">
        <f t="shared" si="0"/>
        <v>11</v>
      </c>
      <c r="B18" s="156">
        <f t="shared" si="3"/>
        <v>11</v>
      </c>
      <c r="C18" s="56">
        <f t="shared" ca="1" si="1"/>
        <v>2227212012</v>
      </c>
      <c r="D18" s="52" t="str">
        <f t="shared" ca="1" si="1"/>
        <v>Trần Thiện</v>
      </c>
      <c r="E18" s="53" t="str">
        <f t="shared" ca="1" si="1"/>
        <v>Khiêm</v>
      </c>
      <c r="F18" s="54" t="str">
        <f t="shared" ca="1" si="1"/>
        <v>B22QTH</v>
      </c>
      <c r="G18" s="51"/>
      <c r="H18" s="24"/>
      <c r="I18" s="24"/>
      <c r="J18" s="24"/>
      <c r="K18" s="24" t="str">
        <f t="shared" ca="1" si="2"/>
        <v/>
      </c>
      <c r="L18" s="25"/>
      <c r="M18" s="25"/>
    </row>
    <row r="19" spans="1:13" ht="21.75" customHeight="1" x14ac:dyDescent="0.2">
      <c r="A19" s="84">
        <f t="shared" si="0"/>
        <v>12</v>
      </c>
      <c r="B19" s="156">
        <f t="shared" si="3"/>
        <v>12</v>
      </c>
      <c r="C19" s="56">
        <f t="shared" ca="1" si="1"/>
        <v>2226212013</v>
      </c>
      <c r="D19" s="52" t="str">
        <f t="shared" ca="1" si="1"/>
        <v>Nguyễn Hoàng</v>
      </c>
      <c r="E19" s="53" t="str">
        <f t="shared" ca="1" si="1"/>
        <v>Linh</v>
      </c>
      <c r="F19" s="54" t="str">
        <f t="shared" ca="1" si="1"/>
        <v>B22QTH</v>
      </c>
      <c r="G19" s="51"/>
      <c r="H19" s="24"/>
      <c r="I19" s="24"/>
      <c r="J19" s="24"/>
      <c r="K19" s="24" t="str">
        <f t="shared" ca="1" si="2"/>
        <v/>
      </c>
      <c r="L19" s="25"/>
      <c r="M19" s="25"/>
    </row>
    <row r="20" spans="1:13" ht="21.75" customHeight="1" x14ac:dyDescent="0.2">
      <c r="A20" s="84">
        <f t="shared" si="0"/>
        <v>13</v>
      </c>
      <c r="B20" s="156">
        <f t="shared" si="3"/>
        <v>13</v>
      </c>
      <c r="C20" s="56">
        <f t="shared" ca="1" si="1"/>
        <v>2227212014</v>
      </c>
      <c r="D20" s="52" t="str">
        <f t="shared" ca="1" si="1"/>
        <v>Phan Văn</v>
      </c>
      <c r="E20" s="53" t="str">
        <f t="shared" ca="1" si="1"/>
        <v>Lộc</v>
      </c>
      <c r="F20" s="54" t="str">
        <f t="shared" ca="1" si="1"/>
        <v>B22QTH</v>
      </c>
      <c r="G20" s="51"/>
      <c r="H20" s="24"/>
      <c r="I20" s="24"/>
      <c r="J20" s="24"/>
      <c r="K20" s="24" t="str">
        <f t="shared" ca="1" si="2"/>
        <v>HP</v>
      </c>
      <c r="L20" s="25"/>
      <c r="M20" s="25"/>
    </row>
    <row r="21" spans="1:13" ht="21.75" customHeight="1" x14ac:dyDescent="0.2">
      <c r="A21" s="84">
        <f t="shared" si="0"/>
        <v>14</v>
      </c>
      <c r="B21" s="156">
        <f t="shared" si="3"/>
        <v>14</v>
      </c>
      <c r="C21" s="56">
        <f t="shared" ca="1" si="1"/>
        <v>2226212015</v>
      </c>
      <c r="D21" s="52" t="str">
        <f t="shared" ca="1" si="1"/>
        <v>Nguyễn Lê Thanh</v>
      </c>
      <c r="E21" s="53" t="str">
        <f t="shared" ca="1" si="1"/>
        <v>Ly</v>
      </c>
      <c r="F21" s="54" t="str">
        <f t="shared" ca="1" si="1"/>
        <v>B22QTH</v>
      </c>
      <c r="G21" s="51"/>
      <c r="H21" s="24"/>
      <c r="I21" s="24"/>
      <c r="J21" s="24"/>
      <c r="K21" s="24" t="str">
        <f t="shared" ca="1" si="2"/>
        <v/>
      </c>
      <c r="L21" s="25"/>
      <c r="M21" s="25"/>
    </row>
    <row r="22" spans="1:13" ht="21.75" customHeight="1" x14ac:dyDescent="0.2">
      <c r="A22" s="84">
        <f t="shared" si="0"/>
        <v>15</v>
      </c>
      <c r="B22" s="156">
        <f t="shared" si="3"/>
        <v>15</v>
      </c>
      <c r="C22" s="56">
        <f t="shared" ca="1" si="1"/>
        <v>2227212016</v>
      </c>
      <c r="D22" s="52" t="str">
        <f t="shared" ca="1" si="1"/>
        <v>Phạm Nhật</v>
      </c>
      <c r="E22" s="53" t="str">
        <f t="shared" ca="1" si="1"/>
        <v>Minh</v>
      </c>
      <c r="F22" s="54" t="str">
        <f t="shared" ca="1" si="1"/>
        <v>B22QTH</v>
      </c>
      <c r="G22" s="51"/>
      <c r="H22" s="24"/>
      <c r="I22" s="24"/>
      <c r="J22" s="24"/>
      <c r="K22" s="24" t="str">
        <f t="shared" ca="1" si="2"/>
        <v>HP</v>
      </c>
      <c r="L22" s="25"/>
      <c r="M22" s="25"/>
    </row>
    <row r="23" spans="1:13" ht="21.75" customHeight="1" x14ac:dyDescent="0.2">
      <c r="A23" s="84">
        <f t="shared" si="0"/>
        <v>16</v>
      </c>
      <c r="B23" s="156">
        <f t="shared" si="3"/>
        <v>16</v>
      </c>
      <c r="C23" s="56">
        <f t="shared" ca="1" si="1"/>
        <v>2227212017</v>
      </c>
      <c r="D23" s="52" t="str">
        <f t="shared" ca="1" si="1"/>
        <v>Tống Hoàng</v>
      </c>
      <c r="E23" s="53" t="str">
        <f t="shared" ca="1" si="1"/>
        <v>Minh</v>
      </c>
      <c r="F23" s="54" t="str">
        <f t="shared" ca="1" si="1"/>
        <v>B22QTH</v>
      </c>
      <c r="G23" s="51"/>
      <c r="H23" s="24"/>
      <c r="I23" s="24"/>
      <c r="J23" s="24"/>
      <c r="K23" s="24" t="str">
        <f t="shared" ca="1" si="2"/>
        <v/>
      </c>
      <c r="L23" s="25"/>
      <c r="M23" s="25"/>
    </row>
    <row r="24" spans="1:13" ht="21.75" customHeight="1" x14ac:dyDescent="0.2">
      <c r="A24" s="84">
        <f t="shared" si="0"/>
        <v>17</v>
      </c>
      <c r="B24" s="156">
        <f t="shared" si="3"/>
        <v>17</v>
      </c>
      <c r="C24" s="56">
        <f t="shared" ca="1" si="1"/>
        <v>2226212018</v>
      </c>
      <c r="D24" s="52" t="str">
        <f t="shared" ca="1" si="1"/>
        <v xml:space="preserve">Ông Văn Hoàng </v>
      </c>
      <c r="E24" s="53" t="str">
        <f t="shared" ca="1" si="1"/>
        <v>My</v>
      </c>
      <c r="F24" s="54" t="str">
        <f t="shared" ca="1" si="1"/>
        <v>B22QTH</v>
      </c>
      <c r="G24" s="51"/>
      <c r="H24" s="24"/>
      <c r="I24" s="24"/>
      <c r="J24" s="24"/>
      <c r="K24" s="24" t="str">
        <f t="shared" ca="1" si="2"/>
        <v/>
      </c>
      <c r="L24" s="25"/>
      <c r="M24" s="25"/>
    </row>
    <row r="25" spans="1:13" ht="21.75" customHeight="1" x14ac:dyDescent="0.2">
      <c r="A25" s="84">
        <f t="shared" si="0"/>
        <v>18</v>
      </c>
      <c r="B25" s="156">
        <f t="shared" si="3"/>
        <v>18</v>
      </c>
      <c r="C25" s="56">
        <f t="shared" ca="1" si="1"/>
        <v>2226212019</v>
      </c>
      <c r="D25" s="52" t="str">
        <f t="shared" ca="1" si="1"/>
        <v>Phùng Thị Thu</v>
      </c>
      <c r="E25" s="53" t="str">
        <f t="shared" ca="1" si="1"/>
        <v>Ngân</v>
      </c>
      <c r="F25" s="54" t="str">
        <f t="shared" ca="1" si="1"/>
        <v>B22QTH</v>
      </c>
      <c r="G25" s="51"/>
      <c r="H25" s="24"/>
      <c r="I25" s="24"/>
      <c r="J25" s="24"/>
      <c r="K25" s="24" t="str">
        <f t="shared" ca="1" si="2"/>
        <v/>
      </c>
      <c r="L25" s="25"/>
      <c r="M25" s="25"/>
    </row>
    <row r="26" spans="1:13" ht="21.75" customHeight="1" x14ac:dyDescent="0.2">
      <c r="A26" s="84">
        <f t="shared" si="0"/>
        <v>19</v>
      </c>
      <c r="B26" s="156">
        <f t="shared" si="3"/>
        <v>19</v>
      </c>
      <c r="C26" s="56">
        <f t="shared" ca="1" si="1"/>
        <v>2226212020</v>
      </c>
      <c r="D26" s="52" t="str">
        <f t="shared" ca="1" si="1"/>
        <v>Trần Nguyễn Thảo</v>
      </c>
      <c r="E26" s="53" t="str">
        <f t="shared" ca="1" si="1"/>
        <v>Nguyên</v>
      </c>
      <c r="F26" s="54" t="str">
        <f t="shared" ca="1" si="1"/>
        <v>B22QTH</v>
      </c>
      <c r="G26" s="51"/>
      <c r="H26" s="24"/>
      <c r="I26" s="24"/>
      <c r="J26" s="24"/>
      <c r="K26" s="24" t="str">
        <f t="shared" ca="1" si="2"/>
        <v/>
      </c>
      <c r="L26" s="25"/>
      <c r="M26" s="25"/>
    </row>
    <row r="27" spans="1:13" ht="21.75" customHeight="1" x14ac:dyDescent="0.2">
      <c r="A27" s="84">
        <f t="shared" si="0"/>
        <v>20</v>
      </c>
      <c r="B27" s="156">
        <f t="shared" si="3"/>
        <v>20</v>
      </c>
      <c r="C27" s="56">
        <f t="shared" ca="1" si="1"/>
        <v>2227212021</v>
      </c>
      <c r="D27" s="52" t="str">
        <f t="shared" ca="1" si="1"/>
        <v xml:space="preserve">Trương Thế </v>
      </c>
      <c r="E27" s="53" t="str">
        <f t="shared" ca="1" si="1"/>
        <v>Nhân</v>
      </c>
      <c r="F27" s="54" t="str">
        <f t="shared" ca="1" si="1"/>
        <v>B22QTH</v>
      </c>
      <c r="G27" s="51"/>
      <c r="H27" s="24"/>
      <c r="I27" s="24"/>
      <c r="J27" s="24"/>
      <c r="K27" s="24" t="str">
        <f t="shared" ca="1" si="2"/>
        <v>HP</v>
      </c>
      <c r="L27" s="25"/>
      <c r="M27" s="25"/>
    </row>
    <row r="28" spans="1:13" ht="21.75" customHeight="1" x14ac:dyDescent="0.2">
      <c r="A28" s="84">
        <f t="shared" si="0"/>
        <v>21</v>
      </c>
      <c r="B28" s="156">
        <f t="shared" si="3"/>
        <v>21</v>
      </c>
      <c r="C28" s="56">
        <f t="shared" ca="1" si="1"/>
        <v>2227212022</v>
      </c>
      <c r="D28" s="52" t="str">
        <f t="shared" ca="1" si="1"/>
        <v>Nguyễn Hoàng</v>
      </c>
      <c r="E28" s="53" t="str">
        <f t="shared" ca="1" si="1"/>
        <v>Phúc</v>
      </c>
      <c r="F28" s="54" t="str">
        <f t="shared" ca="1" si="1"/>
        <v>B22QTH</v>
      </c>
      <c r="G28" s="51"/>
      <c r="H28" s="24"/>
      <c r="I28" s="24"/>
      <c r="J28" s="24"/>
      <c r="K28" s="24" t="str">
        <f t="shared" ca="1" si="2"/>
        <v/>
      </c>
      <c r="L28" s="25"/>
      <c r="M28" s="25"/>
    </row>
    <row r="29" spans="1:13" ht="21.75" customHeight="1" x14ac:dyDescent="0.2">
      <c r="A29" s="84">
        <f t="shared" si="0"/>
        <v>22</v>
      </c>
      <c r="B29" s="156">
        <f t="shared" si="3"/>
        <v>22</v>
      </c>
      <c r="C29" s="56">
        <f t="shared" ca="1" si="1"/>
        <v>2227212024</v>
      </c>
      <c r="D29" s="52" t="str">
        <f t="shared" ca="1" si="1"/>
        <v>Đinh Viết</v>
      </c>
      <c r="E29" s="53" t="str">
        <f t="shared" ca="1" si="1"/>
        <v>Tâm</v>
      </c>
      <c r="F29" s="54" t="str">
        <f t="shared" ca="1" si="1"/>
        <v>B22QTH</v>
      </c>
      <c r="G29" s="51"/>
      <c r="H29" s="24"/>
      <c r="I29" s="24"/>
      <c r="J29" s="24"/>
      <c r="K29" s="24" t="str">
        <f t="shared" ca="1" si="2"/>
        <v>HP</v>
      </c>
      <c r="L29" s="25"/>
      <c r="M29" s="25"/>
    </row>
    <row r="30" spans="1:13" ht="21.75" customHeight="1" x14ac:dyDescent="0.2">
      <c r="A30" s="84" t="str">
        <f t="shared" si="0"/>
        <v/>
      </c>
      <c r="B30" s="156">
        <f t="shared" si="3"/>
        <v>23</v>
      </c>
      <c r="C30" s="56" t="str">
        <f t="shared" ca="1" si="1"/>
        <v/>
      </c>
      <c r="D30" s="52" t="str">
        <f t="shared" ca="1" si="1"/>
        <v/>
      </c>
      <c r="E30" s="53" t="str">
        <f t="shared" ca="1" si="1"/>
        <v/>
      </c>
      <c r="F30" s="54" t="str">
        <f t="shared" ca="1" si="1"/>
        <v/>
      </c>
      <c r="G30" s="51"/>
      <c r="H30" s="24"/>
      <c r="I30" s="24"/>
      <c r="J30" s="24"/>
      <c r="K30" s="24" t="str">
        <f t="shared" ca="1" si="2"/>
        <v/>
      </c>
      <c r="L30" s="25"/>
      <c r="M30" s="25"/>
    </row>
    <row r="31" spans="1:13" ht="21.75" customHeight="1" x14ac:dyDescent="0.2">
      <c r="A31" s="84" t="str">
        <f t="shared" si="0"/>
        <v/>
      </c>
      <c r="B31" s="156">
        <f t="shared" si="3"/>
        <v>24</v>
      </c>
      <c r="C31" s="56" t="str">
        <f t="shared" ca="1" si="1"/>
        <v/>
      </c>
      <c r="D31" s="52" t="str">
        <f t="shared" ca="1" si="1"/>
        <v/>
      </c>
      <c r="E31" s="53" t="str">
        <f t="shared" ca="1" si="1"/>
        <v/>
      </c>
      <c r="F31" s="54" t="str">
        <f t="shared" ca="1" si="1"/>
        <v/>
      </c>
      <c r="G31" s="51"/>
      <c r="H31" s="24"/>
      <c r="I31" s="24"/>
      <c r="J31" s="24"/>
      <c r="K31" s="24" t="str">
        <f t="shared" ca="1" si="2"/>
        <v/>
      </c>
      <c r="L31" s="25"/>
      <c r="M31" s="25"/>
    </row>
    <row r="32" spans="1:13" ht="21.75" customHeight="1" x14ac:dyDescent="0.2">
      <c r="A32" s="84" t="str">
        <f t="shared" si="0"/>
        <v/>
      </c>
      <c r="B32" s="156">
        <f t="shared" si="3"/>
        <v>25</v>
      </c>
      <c r="C32" s="56" t="str">
        <f t="shared" ca="1" si="1"/>
        <v/>
      </c>
      <c r="D32" s="52" t="str">
        <f t="shared" ca="1" si="1"/>
        <v/>
      </c>
      <c r="E32" s="53" t="str">
        <f t="shared" ca="1" si="1"/>
        <v/>
      </c>
      <c r="F32" s="54" t="str">
        <f t="shared" ca="1" si="1"/>
        <v/>
      </c>
      <c r="G32" s="51"/>
      <c r="H32" s="24"/>
      <c r="I32" s="24"/>
      <c r="J32" s="24"/>
      <c r="K32" s="24" t="str">
        <f t="shared" ca="1" si="2"/>
        <v/>
      </c>
      <c r="L32" s="25"/>
      <c r="M32" s="25"/>
    </row>
    <row r="33" spans="1:14" ht="21.75" customHeight="1" x14ac:dyDescent="0.2">
      <c r="A33" s="84" t="str">
        <f t="shared" si="0"/>
        <v/>
      </c>
      <c r="B33" s="156">
        <f t="shared" si="3"/>
        <v>26</v>
      </c>
      <c r="C33" s="56" t="str">
        <f t="shared" ca="1" si="1"/>
        <v/>
      </c>
      <c r="D33" s="52" t="str">
        <f t="shared" ca="1" si="1"/>
        <v/>
      </c>
      <c r="E33" s="53" t="str">
        <f t="shared" ca="1" si="1"/>
        <v/>
      </c>
      <c r="F33" s="54" t="str">
        <f t="shared" ca="1" si="1"/>
        <v/>
      </c>
      <c r="G33" s="51"/>
      <c r="H33" s="24"/>
      <c r="I33" s="24"/>
      <c r="J33" s="24"/>
      <c r="K33" s="24" t="str">
        <f t="shared" ca="1" si="2"/>
        <v/>
      </c>
      <c r="L33" s="25"/>
      <c r="M33" s="25"/>
    </row>
    <row r="34" spans="1:14" ht="21.75" customHeight="1" x14ac:dyDescent="0.2">
      <c r="A34" s="84" t="str">
        <f t="shared" si="0"/>
        <v/>
      </c>
      <c r="B34" s="156">
        <f t="shared" si="3"/>
        <v>27</v>
      </c>
      <c r="C34" s="56" t="str">
        <f t="shared" ca="1" si="1"/>
        <v/>
      </c>
      <c r="D34" s="52" t="str">
        <f t="shared" ca="1" si="1"/>
        <v/>
      </c>
      <c r="E34" s="53" t="str">
        <f t="shared" ca="1" si="1"/>
        <v/>
      </c>
      <c r="F34" s="54" t="str">
        <f t="shared" ca="1" si="1"/>
        <v/>
      </c>
      <c r="G34" s="51"/>
      <c r="H34" s="24"/>
      <c r="I34" s="24"/>
      <c r="J34" s="24"/>
      <c r="K34" s="24" t="str">
        <f t="shared" ca="1" si="2"/>
        <v/>
      </c>
      <c r="L34" s="25"/>
      <c r="M34" s="25"/>
    </row>
    <row r="35" spans="1:14" ht="21.75" customHeight="1" x14ac:dyDescent="0.2">
      <c r="A35" s="84" t="str">
        <f t="shared" si="0"/>
        <v/>
      </c>
      <c r="B35" s="156">
        <f t="shared" si="3"/>
        <v>28</v>
      </c>
      <c r="C35" s="56" t="str">
        <f t="shared" ca="1" si="1"/>
        <v/>
      </c>
      <c r="D35" s="52" t="str">
        <f t="shared" ca="1" si="1"/>
        <v/>
      </c>
      <c r="E35" s="53" t="str">
        <f t="shared" ca="1" si="1"/>
        <v/>
      </c>
      <c r="F35" s="54" t="str">
        <f t="shared" ca="1" si="1"/>
        <v/>
      </c>
      <c r="G35" s="51"/>
      <c r="H35" s="24"/>
      <c r="I35" s="24"/>
      <c r="J35" s="24"/>
      <c r="K35" s="24" t="str">
        <f t="shared" ca="1" si="2"/>
        <v/>
      </c>
      <c r="L35" s="25"/>
      <c r="M35" s="25"/>
    </row>
    <row r="36" spans="1:14" ht="21.75" customHeight="1" x14ac:dyDescent="0.2">
      <c r="A36" s="84" t="str">
        <f t="shared" si="0"/>
        <v/>
      </c>
      <c r="B36" s="156">
        <f t="shared" si="3"/>
        <v>29</v>
      </c>
      <c r="C36" s="56" t="str">
        <f t="shared" ca="1" si="1"/>
        <v/>
      </c>
      <c r="D36" s="52" t="str">
        <f t="shared" ca="1" si="1"/>
        <v/>
      </c>
      <c r="E36" s="53" t="str">
        <f t="shared" ca="1" si="1"/>
        <v/>
      </c>
      <c r="F36" s="54" t="str">
        <f t="shared" ca="1" si="1"/>
        <v/>
      </c>
      <c r="G36" s="51"/>
      <c r="H36" s="24"/>
      <c r="I36" s="24"/>
      <c r="J36" s="24"/>
      <c r="K36" s="24" t="str">
        <f t="shared" ca="1" si="2"/>
        <v/>
      </c>
      <c r="L36" s="25"/>
      <c r="M36" s="25"/>
    </row>
    <row r="37" spans="1:14" x14ac:dyDescent="0.25">
      <c r="B37" s="178" t="str">
        <f ca="1">"Thời gian: "&amp;$N$2&amp;" ngày "&amp;TEXT(DAY($O$2),"00")&amp;" tháng "&amp;TEXT(MONTH($O$2),"00")&amp;" năm " &amp; TEXT(YEAR($O$2),"0000")</f>
        <v>Thời gian: 17h45 ngày 05 tháng 01 năm 2018</v>
      </c>
      <c r="C37" s="178"/>
      <c r="D37" s="178"/>
      <c r="E37" s="178"/>
      <c r="F37" s="21" t="str">
        <f>"* Phòng thi: "&amp;L37&amp;" * "&amp;$N$6</f>
        <v>* Phòng thi: 401/2 * 254 Nguyễn Văn Linh</v>
      </c>
      <c r="H37" s="22"/>
      <c r="I37" s="22"/>
      <c r="J37" s="135" t="s">
        <v>23</v>
      </c>
      <c r="K37" s="136">
        <f ca="1">INDIRECT($N$3&amp;"!$R$4")</f>
        <v>1</v>
      </c>
      <c r="L37" s="152" t="str">
        <f>IF(ISERROR(FIND("-",SUBSTITUTE(N37,L5&amp;"-",""))),N37,LEFT(SUBSTITUTE(N37,L5&amp;"-",""),FIND("-",SUBSTITUTE(N37,L5&amp;"-",""))-1))</f>
        <v>401/2</v>
      </c>
      <c r="M37" s="152" t="s">
        <v>63</v>
      </c>
      <c r="N37" s="19" t="str">
        <f>SUBSTITUTE(N5,L5&amp;"-","")</f>
        <v>401/2-</v>
      </c>
    </row>
    <row r="38" spans="1:14" x14ac:dyDescent="0.25">
      <c r="B38" s="181" t="s">
        <v>21</v>
      </c>
      <c r="C38" s="181" t="s">
        <v>4</v>
      </c>
      <c r="D38" s="183" t="s">
        <v>2</v>
      </c>
      <c r="E38" s="184"/>
      <c r="F38" s="181" t="s">
        <v>3</v>
      </c>
      <c r="G38" s="181" t="s">
        <v>24</v>
      </c>
      <c r="H38" s="181" t="s">
        <v>25</v>
      </c>
      <c r="I38" s="187" t="s">
        <v>27</v>
      </c>
      <c r="J38" s="187"/>
      <c r="K38" s="181" t="s">
        <v>26</v>
      </c>
      <c r="L38" s="13"/>
      <c r="M38" s="13"/>
    </row>
    <row r="39" spans="1:14" x14ac:dyDescent="0.25">
      <c r="B39" s="182"/>
      <c r="C39" s="182"/>
      <c r="D39" s="185"/>
      <c r="E39" s="186"/>
      <c r="F39" s="182"/>
      <c r="G39" s="182" t="s">
        <v>22</v>
      </c>
      <c r="H39" s="182" t="s">
        <v>22</v>
      </c>
      <c r="I39" s="23" t="s">
        <v>19</v>
      </c>
      <c r="J39" s="23" t="s">
        <v>20</v>
      </c>
      <c r="K39" s="182" t="s">
        <v>22</v>
      </c>
      <c r="L39" s="13"/>
      <c r="M39" s="13"/>
    </row>
    <row r="40" spans="1:14" ht="21.75" customHeight="1" x14ac:dyDescent="0.2">
      <c r="A40" s="84">
        <f>IF(ISNUMBER(N40),$N$4*(N40-1)+1,IF(B40&lt;=$N$4,A39+1,""))</f>
        <v>23</v>
      </c>
      <c r="B40" s="156">
        <v>1</v>
      </c>
      <c r="C40" s="56">
        <f t="shared" ref="C40:F55" ca="1" si="4">IF(ISNA(VLOOKUP($A40,INDIRECT($N$3&amp;"!$A$5:$WY$10177"),C$1,0)),"",IF(VLOOKUP($A40,INDIRECT($N$3&amp;"!$A$5:$WY$10177"),C$1,0)="","",VLOOKUP($A40,INDIRECT($N$3&amp;"!$A$5:$WY$10177"),C$1,0)))</f>
        <v>2227212025</v>
      </c>
      <c r="D40" s="52" t="str">
        <f t="shared" ca="1" si="4"/>
        <v xml:space="preserve">Võ Như </v>
      </c>
      <c r="E40" s="53" t="str">
        <f t="shared" ca="1" si="4"/>
        <v>Tây</v>
      </c>
      <c r="F40" s="54" t="str">
        <f t="shared" ca="1" si="4"/>
        <v>B22QTH</v>
      </c>
      <c r="G40" s="51"/>
      <c r="H40" s="24"/>
      <c r="I40" s="24"/>
      <c r="J40" s="24"/>
      <c r="K40" s="24" t="str">
        <f t="shared" ref="K40:K68" ca="1" si="5">IF(ISNA(VLOOKUP($A40,INDIRECT($N$3&amp;"!$A$5:$WY$10177"),K$1,0)),"",IF(VLOOKUP($A40,INDIRECT($N$3&amp;"!$A$5:$WY$10177"),K$1,0)="","",VLOOKUP($A40,INDIRECT($N$3&amp;"!$A$5:$WY$10177"),K$1,0)))</f>
        <v/>
      </c>
      <c r="L40" s="25"/>
      <c r="M40" s="25"/>
      <c r="N40" s="19">
        <f>N8+1</f>
        <v>2</v>
      </c>
    </row>
    <row r="41" spans="1:14" ht="21.75" customHeight="1" x14ac:dyDescent="0.2">
      <c r="A41" s="84">
        <f t="shared" ref="A41:A68" si="6">IF(ISNUMBER(N41),$N$4*(N41-1)+1,IF(B41&lt;=$N$4,A40+1,""))</f>
        <v>24</v>
      </c>
      <c r="B41" s="156">
        <f>B40+1</f>
        <v>2</v>
      </c>
      <c r="C41" s="56">
        <f t="shared" ca="1" si="4"/>
        <v>2226212026</v>
      </c>
      <c r="D41" s="52" t="str">
        <f t="shared" ca="1" si="4"/>
        <v>Trần Thị Đào</v>
      </c>
      <c r="E41" s="53" t="str">
        <f t="shared" ca="1" si="4"/>
        <v>Thanh</v>
      </c>
      <c r="F41" s="54" t="str">
        <f t="shared" ca="1" si="4"/>
        <v>B22QTH</v>
      </c>
      <c r="G41" s="51"/>
      <c r="H41" s="24"/>
      <c r="I41" s="24"/>
      <c r="J41" s="24"/>
      <c r="K41" s="24" t="str">
        <f t="shared" ca="1" si="5"/>
        <v>HP</v>
      </c>
      <c r="L41" s="25"/>
      <c r="M41" s="25"/>
    </row>
    <row r="42" spans="1:14" ht="21.75" customHeight="1" x14ac:dyDescent="0.2">
      <c r="A42" s="84">
        <f t="shared" si="6"/>
        <v>25</v>
      </c>
      <c r="B42" s="156">
        <f t="shared" ref="B42:B68" si="7">B41+1</f>
        <v>3</v>
      </c>
      <c r="C42" s="56">
        <f t="shared" ca="1" si="4"/>
        <v>2226212027</v>
      </c>
      <c r="D42" s="52" t="str">
        <f t="shared" ca="1" si="4"/>
        <v>Vương Tú</v>
      </c>
      <c r="E42" s="53" t="str">
        <f t="shared" ca="1" si="4"/>
        <v>Thanh</v>
      </c>
      <c r="F42" s="54" t="str">
        <f t="shared" ca="1" si="4"/>
        <v>B22QTH</v>
      </c>
      <c r="G42" s="51"/>
      <c r="H42" s="24"/>
      <c r="I42" s="24"/>
      <c r="J42" s="24"/>
      <c r="K42" s="24" t="str">
        <f t="shared" ca="1" si="5"/>
        <v/>
      </c>
      <c r="L42" s="25"/>
      <c r="M42" s="25"/>
    </row>
    <row r="43" spans="1:14" ht="21.75" customHeight="1" x14ac:dyDescent="0.2">
      <c r="A43" s="84">
        <f t="shared" si="6"/>
        <v>26</v>
      </c>
      <c r="B43" s="156">
        <f t="shared" si="7"/>
        <v>4</v>
      </c>
      <c r="C43" s="56">
        <f t="shared" ca="1" si="4"/>
        <v>2227212028</v>
      </c>
      <c r="D43" s="52" t="str">
        <f t="shared" ca="1" si="4"/>
        <v>Trương Văn</v>
      </c>
      <c r="E43" s="53" t="str">
        <f t="shared" ca="1" si="4"/>
        <v>Thiện</v>
      </c>
      <c r="F43" s="54" t="str">
        <f t="shared" ca="1" si="4"/>
        <v>B22QTH</v>
      </c>
      <c r="G43" s="51"/>
      <c r="H43" s="24"/>
      <c r="I43" s="24"/>
      <c r="J43" s="24"/>
      <c r="K43" s="24" t="str">
        <f t="shared" ca="1" si="5"/>
        <v/>
      </c>
      <c r="L43" s="25"/>
      <c r="M43" s="25"/>
    </row>
    <row r="44" spans="1:14" ht="21.75" customHeight="1" x14ac:dyDescent="0.2">
      <c r="A44" s="84">
        <f t="shared" si="6"/>
        <v>27</v>
      </c>
      <c r="B44" s="156">
        <f t="shared" si="7"/>
        <v>5</v>
      </c>
      <c r="C44" s="56">
        <f t="shared" ca="1" si="4"/>
        <v>2227212029</v>
      </c>
      <c r="D44" s="52" t="str">
        <f t="shared" ca="1" si="4"/>
        <v>Lâm Quốc</v>
      </c>
      <c r="E44" s="53" t="str">
        <f t="shared" ca="1" si="4"/>
        <v>Thịnh</v>
      </c>
      <c r="F44" s="54" t="str">
        <f t="shared" ca="1" si="4"/>
        <v>B22QTH</v>
      </c>
      <c r="G44" s="51"/>
      <c r="H44" s="24"/>
      <c r="I44" s="24"/>
      <c r="J44" s="24"/>
      <c r="K44" s="24" t="str">
        <f t="shared" ca="1" si="5"/>
        <v/>
      </c>
      <c r="L44" s="25"/>
      <c r="M44" s="25"/>
    </row>
    <row r="45" spans="1:14" ht="21.75" customHeight="1" x14ac:dyDescent="0.2">
      <c r="A45" s="84">
        <f t="shared" si="6"/>
        <v>28</v>
      </c>
      <c r="B45" s="156">
        <f t="shared" si="7"/>
        <v>6</v>
      </c>
      <c r="C45" s="56">
        <f t="shared" ca="1" si="4"/>
        <v>2226212030</v>
      </c>
      <c r="D45" s="52" t="str">
        <f t="shared" ca="1" si="4"/>
        <v xml:space="preserve">Trần Thị Ngàn </v>
      </c>
      <c r="E45" s="53" t="str">
        <f t="shared" ca="1" si="4"/>
        <v>Thương</v>
      </c>
      <c r="F45" s="54" t="str">
        <f t="shared" ca="1" si="4"/>
        <v>B22QTH</v>
      </c>
      <c r="G45" s="51"/>
      <c r="H45" s="24"/>
      <c r="I45" s="24"/>
      <c r="J45" s="24"/>
      <c r="K45" s="24" t="str">
        <f t="shared" ca="1" si="5"/>
        <v/>
      </c>
      <c r="L45" s="25"/>
      <c r="M45" s="25"/>
    </row>
    <row r="46" spans="1:14" ht="21.75" customHeight="1" x14ac:dyDescent="0.2">
      <c r="A46" s="84">
        <f t="shared" si="6"/>
        <v>29</v>
      </c>
      <c r="B46" s="156">
        <f t="shared" si="7"/>
        <v>7</v>
      </c>
      <c r="C46" s="56">
        <f t="shared" ca="1" si="4"/>
        <v>2226212031</v>
      </c>
      <c r="D46" s="52" t="str">
        <f t="shared" ca="1" si="4"/>
        <v>Võ Thị Phương</v>
      </c>
      <c r="E46" s="53" t="str">
        <f t="shared" ca="1" si="4"/>
        <v>Thủy</v>
      </c>
      <c r="F46" s="54" t="str">
        <f t="shared" ca="1" si="4"/>
        <v>B22QTH</v>
      </c>
      <c r="G46" s="51"/>
      <c r="H46" s="24"/>
      <c r="I46" s="24"/>
      <c r="J46" s="24"/>
      <c r="K46" s="24" t="str">
        <f t="shared" ca="1" si="5"/>
        <v/>
      </c>
      <c r="L46" s="25"/>
      <c r="M46" s="25"/>
    </row>
    <row r="47" spans="1:14" ht="21.75" customHeight="1" x14ac:dyDescent="0.2">
      <c r="A47" s="84">
        <f t="shared" si="6"/>
        <v>30</v>
      </c>
      <c r="B47" s="156">
        <f t="shared" si="7"/>
        <v>8</v>
      </c>
      <c r="C47" s="56">
        <f t="shared" ca="1" si="4"/>
        <v>2227212032</v>
      </c>
      <c r="D47" s="52" t="str">
        <f t="shared" ca="1" si="4"/>
        <v>Huỳnh Việt</v>
      </c>
      <c r="E47" s="53" t="str">
        <f t="shared" ca="1" si="4"/>
        <v>Tuấn</v>
      </c>
      <c r="F47" s="54" t="str">
        <f t="shared" ca="1" si="4"/>
        <v>B22QTH</v>
      </c>
      <c r="G47" s="51"/>
      <c r="H47" s="24"/>
      <c r="I47" s="24"/>
      <c r="J47" s="24"/>
      <c r="K47" s="24" t="str">
        <f t="shared" ca="1" si="5"/>
        <v>HP</v>
      </c>
      <c r="L47" s="25"/>
      <c r="M47" s="25"/>
    </row>
    <row r="48" spans="1:14" ht="21.75" customHeight="1" x14ac:dyDescent="0.2">
      <c r="A48" s="84">
        <f t="shared" si="6"/>
        <v>31</v>
      </c>
      <c r="B48" s="156">
        <f t="shared" si="7"/>
        <v>9</v>
      </c>
      <c r="C48" s="56">
        <f t="shared" ca="1" si="4"/>
        <v>2226212033</v>
      </c>
      <c r="D48" s="52" t="str">
        <f t="shared" ca="1" si="4"/>
        <v>Huỳnh Thị Phương</v>
      </c>
      <c r="E48" s="53" t="str">
        <f t="shared" ca="1" si="4"/>
        <v>Uyên</v>
      </c>
      <c r="F48" s="54" t="str">
        <f t="shared" ca="1" si="4"/>
        <v>B22QTH</v>
      </c>
      <c r="G48" s="51"/>
      <c r="H48" s="24"/>
      <c r="I48" s="24"/>
      <c r="J48" s="24"/>
      <c r="K48" s="24" t="str">
        <f t="shared" ca="1" si="5"/>
        <v/>
      </c>
      <c r="L48" s="25"/>
      <c r="M48" s="25"/>
    </row>
    <row r="49" spans="1:13" ht="21.75" customHeight="1" x14ac:dyDescent="0.2">
      <c r="A49" s="84">
        <f t="shared" si="6"/>
        <v>32</v>
      </c>
      <c r="B49" s="156">
        <f t="shared" si="7"/>
        <v>10</v>
      </c>
      <c r="C49" s="56">
        <f t="shared" ca="1" si="4"/>
        <v>2226212034</v>
      </c>
      <c r="D49" s="52" t="str">
        <f t="shared" ca="1" si="4"/>
        <v xml:space="preserve">Trần Lê Thanh </v>
      </c>
      <c r="E49" s="53" t="str">
        <f t="shared" ca="1" si="4"/>
        <v>Vân</v>
      </c>
      <c r="F49" s="54" t="str">
        <f t="shared" ca="1" si="4"/>
        <v>B22QTH</v>
      </c>
      <c r="G49" s="51"/>
      <c r="H49" s="24"/>
      <c r="I49" s="24"/>
      <c r="J49" s="24"/>
      <c r="K49" s="24" t="str">
        <f t="shared" ca="1" si="5"/>
        <v/>
      </c>
      <c r="L49" s="25"/>
      <c r="M49" s="25"/>
    </row>
    <row r="50" spans="1:13" ht="21.75" customHeight="1" x14ac:dyDescent="0.2">
      <c r="A50" s="84">
        <f t="shared" si="6"/>
        <v>33</v>
      </c>
      <c r="B50" s="156">
        <f t="shared" si="7"/>
        <v>11</v>
      </c>
      <c r="C50" s="56">
        <f t="shared" ca="1" si="4"/>
        <v>2227212036</v>
      </c>
      <c r="D50" s="52" t="str">
        <f t="shared" ca="1" si="4"/>
        <v xml:space="preserve">Hoàng Quốc </v>
      </c>
      <c r="E50" s="53" t="str">
        <f t="shared" ca="1" si="4"/>
        <v>Việt</v>
      </c>
      <c r="F50" s="54" t="str">
        <f t="shared" ca="1" si="4"/>
        <v>B22QTH</v>
      </c>
      <c r="G50" s="51"/>
      <c r="H50" s="24"/>
      <c r="I50" s="24"/>
      <c r="J50" s="24"/>
      <c r="K50" s="24" t="str">
        <f t="shared" ca="1" si="5"/>
        <v/>
      </c>
      <c r="L50" s="25"/>
      <c r="M50" s="25"/>
    </row>
    <row r="51" spans="1:13" ht="21.75" customHeight="1" x14ac:dyDescent="0.2">
      <c r="A51" s="84">
        <f t="shared" si="6"/>
        <v>34</v>
      </c>
      <c r="B51" s="156">
        <f t="shared" si="7"/>
        <v>12</v>
      </c>
      <c r="C51" s="56">
        <f t="shared" ca="1" si="4"/>
        <v>2227212037</v>
      </c>
      <c r="D51" s="52" t="str">
        <f t="shared" ca="1" si="4"/>
        <v>Lê</v>
      </c>
      <c r="E51" s="53" t="str">
        <f t="shared" ca="1" si="4"/>
        <v>Vũ</v>
      </c>
      <c r="F51" s="54" t="str">
        <f t="shared" ca="1" si="4"/>
        <v>B22QTH</v>
      </c>
      <c r="G51" s="51"/>
      <c r="H51" s="24"/>
      <c r="I51" s="24"/>
      <c r="J51" s="24"/>
      <c r="K51" s="24" t="str">
        <f t="shared" ca="1" si="5"/>
        <v/>
      </c>
      <c r="L51" s="25"/>
      <c r="M51" s="25"/>
    </row>
    <row r="52" spans="1:13" ht="21.75" customHeight="1" x14ac:dyDescent="0.2">
      <c r="A52" s="84">
        <f t="shared" si="6"/>
        <v>35</v>
      </c>
      <c r="B52" s="156">
        <f t="shared" si="7"/>
        <v>13</v>
      </c>
      <c r="C52" s="56">
        <f t="shared" ca="1" si="4"/>
        <v>2127212610</v>
      </c>
      <c r="D52" s="52" t="str">
        <f t="shared" ca="1" si="4"/>
        <v xml:space="preserve">Nguyễn Văn </v>
      </c>
      <c r="E52" s="53" t="str">
        <f t="shared" ca="1" si="4"/>
        <v>Hiệu</v>
      </c>
      <c r="F52" s="54" t="str">
        <f t="shared" ca="1" si="4"/>
        <v>B22QTH</v>
      </c>
      <c r="G52" s="51"/>
      <c r="H52" s="24"/>
      <c r="I52" s="24"/>
      <c r="J52" s="24"/>
      <c r="K52" s="24" t="str">
        <f t="shared" ca="1" si="5"/>
        <v/>
      </c>
      <c r="L52" s="25"/>
      <c r="M52" s="25"/>
    </row>
    <row r="53" spans="1:13" ht="21.75" customHeight="1" x14ac:dyDescent="0.2">
      <c r="A53" s="84">
        <f t="shared" si="6"/>
        <v>36</v>
      </c>
      <c r="B53" s="156">
        <f t="shared" si="7"/>
        <v>14</v>
      </c>
      <c r="C53" s="56">
        <f t="shared" ca="1" si="4"/>
        <v>2126212549</v>
      </c>
      <c r="D53" s="52" t="str">
        <f t="shared" ca="1" si="4"/>
        <v xml:space="preserve">Võ Trương Ngọc </v>
      </c>
      <c r="E53" s="53" t="str">
        <f t="shared" ca="1" si="4"/>
        <v>Hân</v>
      </c>
      <c r="F53" s="54" t="str">
        <f t="shared" ca="1" si="4"/>
        <v>B22QTH</v>
      </c>
      <c r="G53" s="51"/>
      <c r="H53" s="24"/>
      <c r="I53" s="24"/>
      <c r="J53" s="24"/>
      <c r="K53" s="24" t="str">
        <f t="shared" ca="1" si="5"/>
        <v/>
      </c>
      <c r="L53" s="25"/>
      <c r="M53" s="25"/>
    </row>
    <row r="54" spans="1:13" ht="21.75" customHeight="1" x14ac:dyDescent="0.2">
      <c r="A54" s="84">
        <f t="shared" si="6"/>
        <v>37</v>
      </c>
      <c r="B54" s="156">
        <f t="shared" si="7"/>
        <v>15</v>
      </c>
      <c r="C54" s="56">
        <f t="shared" ca="1" si="4"/>
        <v>2126212547</v>
      </c>
      <c r="D54" s="52" t="str">
        <f t="shared" ca="1" si="4"/>
        <v xml:space="preserve">Trần Thị Thùy </v>
      </c>
      <c r="E54" s="53" t="str">
        <f t="shared" ca="1" si="4"/>
        <v>Dương</v>
      </c>
      <c r="F54" s="54" t="str">
        <f t="shared" ca="1" si="4"/>
        <v>B22QTH</v>
      </c>
      <c r="G54" s="51"/>
      <c r="H54" s="24"/>
      <c r="I54" s="24"/>
      <c r="J54" s="24"/>
      <c r="K54" s="24" t="str">
        <f t="shared" ca="1" si="5"/>
        <v>HP</v>
      </c>
      <c r="L54" s="25"/>
      <c r="M54" s="25"/>
    </row>
    <row r="55" spans="1:13" ht="21.75" customHeight="1" x14ac:dyDescent="0.2">
      <c r="A55" s="84">
        <f t="shared" si="6"/>
        <v>38</v>
      </c>
      <c r="B55" s="156">
        <f t="shared" si="7"/>
        <v>16</v>
      </c>
      <c r="C55" s="56" t="str">
        <f t="shared" ca="1" si="4"/>
        <v/>
      </c>
      <c r="D55" s="52" t="str">
        <f t="shared" ca="1" si="4"/>
        <v/>
      </c>
      <c r="E55" s="53" t="str">
        <f t="shared" ca="1" si="4"/>
        <v/>
      </c>
      <c r="F55" s="54" t="str">
        <f t="shared" ca="1" si="4"/>
        <v/>
      </c>
      <c r="G55" s="51"/>
      <c r="H55" s="24"/>
      <c r="I55" s="24"/>
      <c r="J55" s="24"/>
      <c r="K55" s="24" t="str">
        <f t="shared" ca="1" si="5"/>
        <v/>
      </c>
      <c r="L55" s="25"/>
      <c r="M55" s="25"/>
    </row>
    <row r="56" spans="1:13" ht="21.75" customHeight="1" x14ac:dyDescent="0.2">
      <c r="A56" s="84">
        <f t="shared" si="6"/>
        <v>39</v>
      </c>
      <c r="B56" s="156">
        <f t="shared" si="7"/>
        <v>17</v>
      </c>
      <c r="C56" s="56" t="str">
        <f t="shared" ref="C56:F68" ca="1" si="8">IF(ISNA(VLOOKUP($A56,INDIRECT($N$3&amp;"!$A$5:$WY$10177"),C$1,0)),"",IF(VLOOKUP($A56,INDIRECT($N$3&amp;"!$A$5:$WY$10177"),C$1,0)="","",VLOOKUP($A56,INDIRECT($N$3&amp;"!$A$5:$WY$10177"),C$1,0)))</f>
        <v/>
      </c>
      <c r="D56" s="52" t="str">
        <f t="shared" ca="1" si="8"/>
        <v/>
      </c>
      <c r="E56" s="53" t="str">
        <f t="shared" ca="1" si="8"/>
        <v/>
      </c>
      <c r="F56" s="54" t="str">
        <f t="shared" ca="1" si="8"/>
        <v/>
      </c>
      <c r="G56" s="51"/>
      <c r="H56" s="24"/>
      <c r="I56" s="24"/>
      <c r="J56" s="24"/>
      <c r="K56" s="24" t="str">
        <f t="shared" ca="1" si="5"/>
        <v/>
      </c>
      <c r="L56" s="25"/>
      <c r="M56" s="25"/>
    </row>
    <row r="57" spans="1:13" ht="21.75" customHeight="1" x14ac:dyDescent="0.2">
      <c r="A57" s="84">
        <f t="shared" si="6"/>
        <v>40</v>
      </c>
      <c r="B57" s="156">
        <f t="shared" si="7"/>
        <v>18</v>
      </c>
      <c r="C57" s="56" t="str">
        <f t="shared" ca="1" si="8"/>
        <v/>
      </c>
      <c r="D57" s="52" t="str">
        <f t="shared" ca="1" si="8"/>
        <v/>
      </c>
      <c r="E57" s="53" t="str">
        <f t="shared" ca="1" si="8"/>
        <v/>
      </c>
      <c r="F57" s="54" t="str">
        <f t="shared" ca="1" si="8"/>
        <v/>
      </c>
      <c r="G57" s="51"/>
      <c r="H57" s="24"/>
      <c r="I57" s="24"/>
      <c r="J57" s="24"/>
      <c r="K57" s="24" t="str">
        <f t="shared" ca="1" si="5"/>
        <v/>
      </c>
      <c r="L57" s="25"/>
      <c r="M57" s="25"/>
    </row>
    <row r="58" spans="1:13" ht="21.75" customHeight="1" x14ac:dyDescent="0.2">
      <c r="A58" s="84">
        <f t="shared" si="6"/>
        <v>41</v>
      </c>
      <c r="B58" s="156">
        <f t="shared" si="7"/>
        <v>19</v>
      </c>
      <c r="C58" s="56" t="str">
        <f t="shared" ca="1" si="8"/>
        <v/>
      </c>
      <c r="D58" s="52" t="str">
        <f t="shared" ca="1" si="8"/>
        <v/>
      </c>
      <c r="E58" s="53" t="str">
        <f t="shared" ca="1" si="8"/>
        <v/>
      </c>
      <c r="F58" s="54" t="str">
        <f t="shared" ca="1" si="8"/>
        <v/>
      </c>
      <c r="G58" s="51"/>
      <c r="H58" s="24"/>
      <c r="I58" s="24"/>
      <c r="J58" s="24"/>
      <c r="K58" s="24" t="str">
        <f t="shared" ca="1" si="5"/>
        <v/>
      </c>
      <c r="L58" s="25"/>
      <c r="M58" s="25"/>
    </row>
    <row r="59" spans="1:13" ht="21.75" customHeight="1" x14ac:dyDescent="0.2">
      <c r="A59" s="84">
        <f t="shared" si="6"/>
        <v>42</v>
      </c>
      <c r="B59" s="156">
        <f t="shared" si="7"/>
        <v>20</v>
      </c>
      <c r="C59" s="56" t="str">
        <f t="shared" ca="1" si="8"/>
        <v/>
      </c>
      <c r="D59" s="52" t="str">
        <f t="shared" ca="1" si="8"/>
        <v/>
      </c>
      <c r="E59" s="53" t="str">
        <f t="shared" ca="1" si="8"/>
        <v/>
      </c>
      <c r="F59" s="54" t="str">
        <f t="shared" ca="1" si="8"/>
        <v/>
      </c>
      <c r="G59" s="51"/>
      <c r="H59" s="24"/>
      <c r="I59" s="24"/>
      <c r="J59" s="24"/>
      <c r="K59" s="24" t="str">
        <f t="shared" ca="1" si="5"/>
        <v/>
      </c>
      <c r="L59" s="25"/>
      <c r="M59" s="25"/>
    </row>
    <row r="60" spans="1:13" ht="21.75" customHeight="1" x14ac:dyDescent="0.2">
      <c r="A60" s="84">
        <f t="shared" si="6"/>
        <v>43</v>
      </c>
      <c r="B60" s="156">
        <f t="shared" si="7"/>
        <v>21</v>
      </c>
      <c r="C60" s="56" t="str">
        <f t="shared" ca="1" si="8"/>
        <v/>
      </c>
      <c r="D60" s="52" t="str">
        <f t="shared" ca="1" si="8"/>
        <v/>
      </c>
      <c r="E60" s="53" t="str">
        <f t="shared" ca="1" si="8"/>
        <v/>
      </c>
      <c r="F60" s="54" t="str">
        <f t="shared" ca="1" si="8"/>
        <v/>
      </c>
      <c r="G60" s="51"/>
      <c r="H60" s="24"/>
      <c r="I60" s="24"/>
      <c r="J60" s="24"/>
      <c r="K60" s="24" t="str">
        <f t="shared" ca="1" si="5"/>
        <v/>
      </c>
      <c r="L60" s="25"/>
      <c r="M60" s="25"/>
    </row>
    <row r="61" spans="1:13" ht="21.75" customHeight="1" x14ac:dyDescent="0.2">
      <c r="A61" s="84">
        <f t="shared" si="6"/>
        <v>44</v>
      </c>
      <c r="B61" s="156">
        <f t="shared" si="7"/>
        <v>22</v>
      </c>
      <c r="C61" s="56" t="str">
        <f t="shared" ca="1" si="8"/>
        <v/>
      </c>
      <c r="D61" s="52" t="str">
        <f t="shared" ca="1" si="8"/>
        <v/>
      </c>
      <c r="E61" s="53" t="str">
        <f t="shared" ca="1" si="8"/>
        <v/>
      </c>
      <c r="F61" s="54" t="str">
        <f t="shared" ca="1" si="8"/>
        <v/>
      </c>
      <c r="G61" s="51"/>
      <c r="H61" s="24"/>
      <c r="I61" s="24"/>
      <c r="J61" s="24"/>
      <c r="K61" s="24" t="str">
        <f t="shared" ca="1" si="5"/>
        <v/>
      </c>
      <c r="L61" s="25"/>
      <c r="M61" s="25"/>
    </row>
    <row r="62" spans="1:13" ht="21.75" customHeight="1" x14ac:dyDescent="0.2">
      <c r="A62" s="84" t="str">
        <f t="shared" si="6"/>
        <v/>
      </c>
      <c r="B62" s="156">
        <f t="shared" si="7"/>
        <v>23</v>
      </c>
      <c r="C62" s="56" t="str">
        <f t="shared" ca="1" si="8"/>
        <v/>
      </c>
      <c r="D62" s="52" t="str">
        <f t="shared" ca="1" si="8"/>
        <v/>
      </c>
      <c r="E62" s="53" t="str">
        <f t="shared" ca="1" si="8"/>
        <v/>
      </c>
      <c r="F62" s="54" t="str">
        <f t="shared" ca="1" si="8"/>
        <v/>
      </c>
      <c r="G62" s="51"/>
      <c r="H62" s="24"/>
      <c r="I62" s="24"/>
      <c r="J62" s="24"/>
      <c r="K62" s="24" t="str">
        <f t="shared" ca="1" si="5"/>
        <v/>
      </c>
      <c r="L62" s="25"/>
      <c r="M62" s="25"/>
    </row>
    <row r="63" spans="1:13" ht="21.75" customHeight="1" x14ac:dyDescent="0.2">
      <c r="A63" s="84" t="str">
        <f t="shared" si="6"/>
        <v/>
      </c>
      <c r="B63" s="156">
        <f t="shared" si="7"/>
        <v>24</v>
      </c>
      <c r="C63" s="56" t="str">
        <f t="shared" ca="1" si="8"/>
        <v/>
      </c>
      <c r="D63" s="52" t="str">
        <f t="shared" ca="1" si="8"/>
        <v/>
      </c>
      <c r="E63" s="53" t="str">
        <f t="shared" ca="1" si="8"/>
        <v/>
      </c>
      <c r="F63" s="54" t="str">
        <f t="shared" ca="1" si="8"/>
        <v/>
      </c>
      <c r="G63" s="51"/>
      <c r="H63" s="24"/>
      <c r="I63" s="24"/>
      <c r="J63" s="24"/>
      <c r="K63" s="24" t="str">
        <f t="shared" ca="1" si="5"/>
        <v/>
      </c>
      <c r="L63" s="25"/>
      <c r="M63" s="25"/>
    </row>
    <row r="64" spans="1:13" ht="21.75" customHeight="1" x14ac:dyDescent="0.2">
      <c r="A64" s="84" t="str">
        <f t="shared" si="6"/>
        <v/>
      </c>
      <c r="B64" s="156">
        <f t="shared" si="7"/>
        <v>25</v>
      </c>
      <c r="C64" s="56" t="str">
        <f t="shared" ca="1" si="8"/>
        <v/>
      </c>
      <c r="D64" s="52" t="str">
        <f t="shared" ca="1" si="8"/>
        <v/>
      </c>
      <c r="E64" s="53" t="str">
        <f t="shared" ca="1" si="8"/>
        <v/>
      </c>
      <c r="F64" s="54" t="str">
        <f t="shared" ca="1" si="8"/>
        <v/>
      </c>
      <c r="G64" s="51"/>
      <c r="H64" s="24"/>
      <c r="I64" s="24"/>
      <c r="J64" s="24"/>
      <c r="K64" s="24" t="str">
        <f t="shared" ca="1" si="5"/>
        <v/>
      </c>
      <c r="L64" s="25"/>
      <c r="M64" s="25"/>
    </row>
    <row r="65" spans="1:13" ht="21.75" customHeight="1" x14ac:dyDescent="0.2">
      <c r="A65" s="84" t="str">
        <f t="shared" si="6"/>
        <v/>
      </c>
      <c r="B65" s="156">
        <f t="shared" si="7"/>
        <v>26</v>
      </c>
      <c r="C65" s="56" t="str">
        <f t="shared" ca="1" si="8"/>
        <v/>
      </c>
      <c r="D65" s="52" t="str">
        <f t="shared" ca="1" si="8"/>
        <v/>
      </c>
      <c r="E65" s="53" t="str">
        <f t="shared" ca="1" si="8"/>
        <v/>
      </c>
      <c r="F65" s="54" t="str">
        <f t="shared" ca="1" si="8"/>
        <v/>
      </c>
      <c r="G65" s="51"/>
      <c r="H65" s="24"/>
      <c r="I65" s="24"/>
      <c r="J65" s="24"/>
      <c r="K65" s="24" t="str">
        <f t="shared" ca="1" si="5"/>
        <v/>
      </c>
      <c r="L65" s="25"/>
      <c r="M65" s="25"/>
    </row>
    <row r="66" spans="1:13" ht="21.75" customHeight="1" x14ac:dyDescent="0.2">
      <c r="A66" s="84" t="str">
        <f t="shared" si="6"/>
        <v/>
      </c>
      <c r="B66" s="156">
        <f t="shared" si="7"/>
        <v>27</v>
      </c>
      <c r="C66" s="56" t="str">
        <f t="shared" ca="1" si="8"/>
        <v/>
      </c>
      <c r="D66" s="52" t="str">
        <f t="shared" ca="1" si="8"/>
        <v/>
      </c>
      <c r="E66" s="53" t="str">
        <f t="shared" ca="1" si="8"/>
        <v/>
      </c>
      <c r="F66" s="54" t="str">
        <f t="shared" ca="1" si="8"/>
        <v/>
      </c>
      <c r="G66" s="51"/>
      <c r="H66" s="24"/>
      <c r="I66" s="24"/>
      <c r="J66" s="24"/>
      <c r="K66" s="24" t="str">
        <f t="shared" ca="1" si="5"/>
        <v/>
      </c>
      <c r="L66" s="25"/>
      <c r="M66" s="25"/>
    </row>
    <row r="67" spans="1:13" ht="21.75" customHeight="1" x14ac:dyDescent="0.2">
      <c r="A67" s="84" t="str">
        <f t="shared" si="6"/>
        <v/>
      </c>
      <c r="B67" s="156">
        <f t="shared" si="7"/>
        <v>28</v>
      </c>
      <c r="C67" s="56" t="str">
        <f t="shared" ca="1" si="8"/>
        <v/>
      </c>
      <c r="D67" s="52" t="str">
        <f t="shared" ca="1" si="8"/>
        <v/>
      </c>
      <c r="E67" s="53" t="str">
        <f t="shared" ca="1" si="8"/>
        <v/>
      </c>
      <c r="F67" s="54" t="str">
        <f t="shared" ca="1" si="8"/>
        <v/>
      </c>
      <c r="G67" s="51"/>
      <c r="H67" s="24"/>
      <c r="I67" s="24"/>
      <c r="J67" s="24"/>
      <c r="K67" s="24" t="str">
        <f t="shared" ca="1" si="5"/>
        <v/>
      </c>
      <c r="L67" s="25"/>
      <c r="M67" s="25"/>
    </row>
    <row r="68" spans="1:13" ht="21.75" customHeight="1" x14ac:dyDescent="0.2">
      <c r="A68" s="84" t="str">
        <f t="shared" si="6"/>
        <v/>
      </c>
      <c r="B68" s="156">
        <f t="shared" si="7"/>
        <v>29</v>
      </c>
      <c r="C68" s="56" t="str">
        <f t="shared" ca="1" si="8"/>
        <v/>
      </c>
      <c r="D68" s="52" t="str">
        <f t="shared" ca="1" si="8"/>
        <v/>
      </c>
      <c r="E68" s="53" t="str">
        <f t="shared" ca="1" si="8"/>
        <v/>
      </c>
      <c r="F68" s="54" t="str">
        <f t="shared" ca="1" si="8"/>
        <v/>
      </c>
      <c r="G68" s="51"/>
      <c r="H68" s="24"/>
      <c r="I68" s="24"/>
      <c r="J68" s="24"/>
      <c r="K68" s="24" t="str">
        <f t="shared" ca="1" si="5"/>
        <v/>
      </c>
      <c r="L68" s="25"/>
      <c r="M68" s="25"/>
    </row>
  </sheetData>
  <autoFilter ref="A7:R7">
    <filterColumn colId="3" showButton="0"/>
  </autoFilter>
  <mergeCells count="20">
    <mergeCell ref="I38:J38"/>
    <mergeCell ref="K38:K39"/>
    <mergeCell ref="B38:B39"/>
    <mergeCell ref="C38:C39"/>
    <mergeCell ref="D38:E39"/>
    <mergeCell ref="F38:F39"/>
    <mergeCell ref="G38:G39"/>
    <mergeCell ref="H38:H39"/>
    <mergeCell ref="F6:F7"/>
    <mergeCell ref="G6:G7"/>
    <mergeCell ref="H6:H7"/>
    <mergeCell ref="I6:J6"/>
    <mergeCell ref="K6:K7"/>
    <mergeCell ref="B37:E37"/>
    <mergeCell ref="B2:D2"/>
    <mergeCell ref="B3:D3"/>
    <mergeCell ref="B5:E5"/>
    <mergeCell ref="B6:B7"/>
    <mergeCell ref="C6:C7"/>
    <mergeCell ref="D6:E7"/>
  </mergeCells>
  <printOptions horizontalCentered="1"/>
  <pageMargins left="0" right="0" top="0.27559055118110198" bottom="1.81102362204724" header="0.15748031496063" footer="0.196850393700787"/>
  <pageSetup paperSize="9" orientation="portrait" r:id="rId1"/>
  <headerFooter>
    <oddHeader>&amp;R&amp;P/&amp;N</oddHeader>
    <oddFooter>&amp;L&amp;10 Số bài:                  Số tờ:                  Số SV vắng:               Số SV đình chỉ:  
LẬP BẢNG                  GIÁM THỊ                      GIÁM KHẢO 1             GIÁM KHẢO 2          TT ĐÀO TẠO TRỰC TUYẾN VÀ BẰNG 2
Nguyễn T. K. Phượng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B1" workbookViewId="0">
      <pane ySplit="3" topLeftCell="A4" activePane="bottomLeft" state="frozen"/>
      <selection pane="bottomLeft" activeCell="N5" sqref="N5"/>
    </sheetView>
  </sheetViews>
  <sheetFormatPr defaultRowHeight="16.5" x14ac:dyDescent="0.25"/>
  <cols>
    <col min="1" max="1" width="5.140625" style="84" hidden="1" customWidth="1"/>
    <col min="2" max="2" width="4.7109375" style="19" customWidth="1"/>
    <col min="3" max="3" width="9.5703125" style="19" bestFit="1" customWidth="1"/>
    <col min="4" max="4" width="21.140625" style="19" customWidth="1"/>
    <col min="5" max="5" width="7.85546875" style="19" customWidth="1"/>
    <col min="6" max="6" width="10" style="19" customWidth="1"/>
    <col min="7" max="7" width="7.42578125" style="19" customWidth="1"/>
    <col min="8" max="8" width="15.85546875" style="19" customWidth="1"/>
    <col min="9" max="9" width="6.7109375" style="19" customWidth="1"/>
    <col min="10" max="10" width="10.140625" style="19" customWidth="1"/>
    <col min="11" max="11" width="9.140625" style="19"/>
    <col min="12" max="12" width="9.140625" style="19" customWidth="1"/>
    <col min="13" max="13" width="4.140625" style="19" bestFit="1" customWidth="1"/>
    <col min="14" max="14" width="9.140625" style="19" customWidth="1"/>
    <col min="15" max="15" width="13" style="19" customWidth="1"/>
    <col min="16" max="18" width="9.140625" style="19" customWidth="1"/>
    <col min="19" max="16384" width="9.140625" style="19"/>
  </cols>
  <sheetData>
    <row r="1" spans="1:15" s="147" customFormat="1" hidden="1" x14ac:dyDescent="0.25">
      <c r="A1" s="146"/>
      <c r="C1" s="147">
        <v>2</v>
      </c>
      <c r="D1" s="147">
        <v>3</v>
      </c>
      <c r="E1" s="147">
        <v>4</v>
      </c>
      <c r="F1" s="147">
        <v>6</v>
      </c>
      <c r="K1" s="147">
        <v>19</v>
      </c>
    </row>
    <row r="2" spans="1:15" ht="18.75" x14ac:dyDescent="0.25">
      <c r="B2" s="179" t="s">
        <v>56</v>
      </c>
      <c r="C2" s="179"/>
      <c r="D2" s="179"/>
      <c r="E2" s="15" t="s">
        <v>69</v>
      </c>
      <c r="F2" s="11"/>
      <c r="G2" s="11"/>
      <c r="H2" s="11"/>
      <c r="I2" s="11"/>
      <c r="J2" s="11"/>
      <c r="K2" s="12"/>
      <c r="L2" s="13"/>
      <c r="M2" s="13"/>
      <c r="N2" s="148" t="str">
        <f ca="1">INDIRECT($N$3&amp;"!$t$4")</f>
        <v>17h45</v>
      </c>
      <c r="O2" s="149">
        <f ca="1">INDIRECT($N$3&amp;"!$c$4")</f>
        <v>43108</v>
      </c>
    </row>
    <row r="3" spans="1:15" x14ac:dyDescent="0.25">
      <c r="B3" s="180" t="s">
        <v>0</v>
      </c>
      <c r="C3" s="180"/>
      <c r="D3" s="180"/>
      <c r="E3" s="26" t="s">
        <v>35</v>
      </c>
      <c r="F3" s="15"/>
      <c r="G3" s="85" t="str">
        <f ca="1">INDIRECT($N$3&amp;"!$G$2")</f>
        <v>QUẢN TRỊ TÀI CHÍNH 1</v>
      </c>
      <c r="H3" s="26"/>
      <c r="I3" s="16"/>
      <c r="J3" s="133" t="s">
        <v>52</v>
      </c>
      <c r="K3" s="134">
        <f ca="1">INDIRECT($N$3&amp;"!$R$2")</f>
        <v>5</v>
      </c>
      <c r="L3" s="13"/>
      <c r="M3" s="13"/>
      <c r="N3" s="150" t="s">
        <v>71</v>
      </c>
      <c r="O3" s="151"/>
    </row>
    <row r="4" spans="1:15" x14ac:dyDescent="0.25">
      <c r="B4" s="153"/>
      <c r="C4" s="153"/>
      <c r="D4" s="17"/>
      <c r="E4" s="26" t="s">
        <v>55</v>
      </c>
      <c r="F4" s="14"/>
      <c r="G4" s="85" t="str">
        <f ca="1">INDIRECT($N$3&amp;"!$G$3")</f>
        <v>FIN301</v>
      </c>
      <c r="H4" s="26"/>
      <c r="I4" s="16"/>
      <c r="J4" s="135" t="s">
        <v>29</v>
      </c>
      <c r="K4" s="134">
        <f ca="1">INDIRECT($N$3&amp;"!$R$3")</f>
        <v>3</v>
      </c>
      <c r="L4" s="13"/>
      <c r="M4" s="13"/>
      <c r="N4" s="151">
        <v>22</v>
      </c>
      <c r="O4" s="151"/>
    </row>
    <row r="5" spans="1:15" x14ac:dyDescent="0.25">
      <c r="B5" s="178" t="str">
        <f ca="1">"Thời gian: "&amp;$N$2&amp;" ngày "&amp;TEXT(DAY($O$2),"00")&amp;" tháng "&amp;TEXT(MONTH($O$2),"00")&amp;" năm " &amp; TEXT(YEAR($O$2),"0000")</f>
        <v>Thời gian: 17h45 ngày 08 tháng 01 năm 2018</v>
      </c>
      <c r="C5" s="178"/>
      <c r="D5" s="178"/>
      <c r="E5" s="178"/>
      <c r="F5" s="21" t="str">
        <f>"* Phòng thi: "&amp;L5&amp;" * "&amp;$N$6</f>
        <v>* Phòng thi: 401/1 * 254 Nguyễn Văn Linh</v>
      </c>
      <c r="H5" s="22"/>
      <c r="I5" s="22"/>
      <c r="J5" s="135" t="s">
        <v>23</v>
      </c>
      <c r="K5" s="136">
        <f ca="1">INDIRECT($N$3&amp;"!$R$4")</f>
        <v>1</v>
      </c>
      <c r="L5" s="152" t="str">
        <f>LEFT(N5,FIND("-",N5)-1)</f>
        <v>401/1</v>
      </c>
      <c r="M5" s="152" t="s">
        <v>63</v>
      </c>
      <c r="N5" s="151" t="s">
        <v>79</v>
      </c>
      <c r="O5" s="151"/>
    </row>
    <row r="6" spans="1:15" x14ac:dyDescent="0.25">
      <c r="B6" s="181" t="s">
        <v>21</v>
      </c>
      <c r="C6" s="181" t="s">
        <v>4</v>
      </c>
      <c r="D6" s="183" t="s">
        <v>2</v>
      </c>
      <c r="E6" s="184"/>
      <c r="F6" s="181" t="s">
        <v>3</v>
      </c>
      <c r="G6" s="181" t="s">
        <v>24</v>
      </c>
      <c r="H6" s="181" t="s">
        <v>25</v>
      </c>
      <c r="I6" s="187" t="s">
        <v>27</v>
      </c>
      <c r="J6" s="187"/>
      <c r="K6" s="181" t="s">
        <v>26</v>
      </c>
      <c r="L6" s="13"/>
      <c r="M6" s="13"/>
      <c r="N6" s="151" t="s">
        <v>70</v>
      </c>
      <c r="O6" s="151"/>
    </row>
    <row r="7" spans="1:15" x14ac:dyDescent="0.25">
      <c r="B7" s="182"/>
      <c r="C7" s="182"/>
      <c r="D7" s="185"/>
      <c r="E7" s="186"/>
      <c r="F7" s="182"/>
      <c r="G7" s="182" t="s">
        <v>22</v>
      </c>
      <c r="H7" s="182" t="s">
        <v>22</v>
      </c>
      <c r="I7" s="23" t="s">
        <v>19</v>
      </c>
      <c r="J7" s="23" t="s">
        <v>20</v>
      </c>
      <c r="K7" s="182" t="s">
        <v>22</v>
      </c>
      <c r="L7" s="13"/>
      <c r="M7" s="13"/>
    </row>
    <row r="8" spans="1:15" ht="21.75" customHeight="1" x14ac:dyDescent="0.2">
      <c r="A8" s="84">
        <f>IF(ISNUMBER(N8),$N$4*(N8-1)+1,IF(B8&lt;=$N$4,A7+1,""))</f>
        <v>1</v>
      </c>
      <c r="B8" s="156">
        <v>1</v>
      </c>
      <c r="C8" s="56">
        <f ca="1">IF(ISNA(VLOOKUP($A8,INDIRECT($N$3&amp;"!$A$5:$WY$10177"),C$1,0)),"",IF(VLOOKUP($A8,INDIRECT($N$3&amp;"!$A$5:$WY$10177"),C$1,0)="","",VLOOKUP($A8,INDIRECT($N$3&amp;"!$A$5:$WY$10177"),C$1,0)))</f>
        <v>2227212001</v>
      </c>
      <c r="D8" s="52" t="str">
        <f ca="1">IF(ISNA(VLOOKUP($A8,INDIRECT($N$3&amp;"!$A$5:$WY$10177"),D$1,0)),"",IF(VLOOKUP($A8,INDIRECT($N$3&amp;"!$A$5:$WY$10177"),D$1,0)="","",VLOOKUP($A8,INDIRECT($N$3&amp;"!$A$5:$WY$10177"),D$1,0)))</f>
        <v>Phan Trần</v>
      </c>
      <c r="E8" s="53" t="str">
        <f ca="1">IF(ISNA(VLOOKUP($A8,INDIRECT($N$3&amp;"!$A$5:$WY$10177"),E$1,0)),"",IF(VLOOKUP($A8,INDIRECT($N$3&amp;"!$A$5:$WY$10177"),E$1,0)="","",VLOOKUP($A8,INDIRECT($N$3&amp;"!$A$5:$WY$10177"),E$1,0)))</f>
        <v>Anh</v>
      </c>
      <c r="F8" s="54" t="str">
        <f ca="1">IF(ISNA(VLOOKUP($A8,INDIRECT($N$3&amp;"!$A$5:$WY$10177"),F$1,0)),"",IF(VLOOKUP($A8,INDIRECT($N$3&amp;"!$A$5:$WY$10177"),F$1,0)="","",VLOOKUP($A8,INDIRECT($N$3&amp;"!$A$5:$WY$10177"),F$1,0)))</f>
        <v>B22QTH</v>
      </c>
      <c r="G8" s="51"/>
      <c r="H8" s="24"/>
      <c r="I8" s="24"/>
      <c r="J8" s="24"/>
      <c r="K8" s="24" t="str">
        <f ca="1">IF(ISNA(VLOOKUP($A8,INDIRECT($N$3&amp;"!$A$5:$WY$10177"),K$1,0)),"",IF(VLOOKUP($A8,INDIRECT($N$3&amp;"!$A$5:$WY$10177"),K$1,0)="","",VLOOKUP($A8,INDIRECT($N$3&amp;"!$A$5:$WY$10177"),K$1,0)))</f>
        <v>HP</v>
      </c>
      <c r="L8" s="25"/>
      <c r="M8" s="25"/>
      <c r="N8" s="19">
        <v>1</v>
      </c>
    </row>
    <row r="9" spans="1:15" ht="21.75" customHeight="1" x14ac:dyDescent="0.2">
      <c r="A9" s="84">
        <f t="shared" ref="A9:A36" si="0">IF(ISNUMBER(N9),$N$4*(N9-1)+1,IF(B9&lt;=$N$4,A8+1,""))</f>
        <v>2</v>
      </c>
      <c r="B9" s="156">
        <f>B8+1</f>
        <v>2</v>
      </c>
      <c r="C9" s="56">
        <f t="shared" ref="C9:F36" ca="1" si="1">IF(ISNA(VLOOKUP($A9,INDIRECT($N$3&amp;"!$A$5:$WY$10177"),C$1,0)),"",IF(VLOOKUP($A9,INDIRECT($N$3&amp;"!$A$5:$WY$10177"),C$1,0)="","",VLOOKUP($A9,INDIRECT($N$3&amp;"!$A$5:$WY$10177"),C$1,0)))</f>
        <v>2226212002</v>
      </c>
      <c r="D9" s="52" t="str">
        <f t="shared" ca="1" si="1"/>
        <v>Tôn Nữ Nhật</v>
      </c>
      <c r="E9" s="53" t="str">
        <f t="shared" ca="1" si="1"/>
        <v>Anh</v>
      </c>
      <c r="F9" s="54" t="str">
        <f t="shared" ca="1" si="1"/>
        <v>B22QTH</v>
      </c>
      <c r="G9" s="51"/>
      <c r="H9" s="24"/>
      <c r="I9" s="24"/>
      <c r="J9" s="24"/>
      <c r="K9" s="24" t="str">
        <f t="shared" ref="K9:K36" ca="1" si="2">IF(ISNA(VLOOKUP($A9,INDIRECT($N$3&amp;"!$A$5:$WY$10177"),K$1,0)),"",IF(VLOOKUP($A9,INDIRECT($N$3&amp;"!$A$5:$WY$10177"),K$1,0)="","",VLOOKUP($A9,INDIRECT($N$3&amp;"!$A$5:$WY$10177"),K$1,0)))</f>
        <v/>
      </c>
      <c r="L9" s="25"/>
      <c r="M9" s="25"/>
    </row>
    <row r="10" spans="1:15" ht="21.75" customHeight="1" x14ac:dyDescent="0.2">
      <c r="A10" s="84">
        <f t="shared" si="0"/>
        <v>3</v>
      </c>
      <c r="B10" s="156">
        <f t="shared" ref="B10:B36" si="3">B9+1</f>
        <v>3</v>
      </c>
      <c r="C10" s="56">
        <f t="shared" ca="1" si="1"/>
        <v>2226212003</v>
      </c>
      <c r="D10" s="52" t="str">
        <f t="shared" ca="1" si="1"/>
        <v>Nguyễn Thị Minh</v>
      </c>
      <c r="E10" s="53" t="str">
        <f t="shared" ca="1" si="1"/>
        <v>Châu</v>
      </c>
      <c r="F10" s="54" t="str">
        <f t="shared" ca="1" si="1"/>
        <v>B22QTH</v>
      </c>
      <c r="G10" s="51"/>
      <c r="H10" s="24"/>
      <c r="I10" s="24"/>
      <c r="J10" s="24"/>
      <c r="K10" s="24" t="str">
        <f t="shared" ca="1" si="2"/>
        <v/>
      </c>
      <c r="L10" s="25"/>
      <c r="M10" s="25"/>
    </row>
    <row r="11" spans="1:15" ht="21.75" customHeight="1" x14ac:dyDescent="0.2">
      <c r="A11" s="84">
        <f t="shared" si="0"/>
        <v>4</v>
      </c>
      <c r="B11" s="156">
        <f t="shared" si="3"/>
        <v>4</v>
      </c>
      <c r="C11" s="56">
        <f t="shared" ca="1" si="1"/>
        <v>2227212004</v>
      </c>
      <c r="D11" s="52" t="str">
        <f t="shared" ca="1" si="1"/>
        <v>Nguyễn Lê Trung</v>
      </c>
      <c r="E11" s="53" t="str">
        <f t="shared" ca="1" si="1"/>
        <v>Dũng</v>
      </c>
      <c r="F11" s="54" t="str">
        <f t="shared" ca="1" si="1"/>
        <v>B22QTH</v>
      </c>
      <c r="G11" s="51"/>
      <c r="H11" s="24"/>
      <c r="I11" s="24"/>
      <c r="J11" s="24"/>
      <c r="K11" s="24" t="str">
        <f t="shared" ca="1" si="2"/>
        <v>HP</v>
      </c>
      <c r="L11" s="25"/>
      <c r="M11" s="25"/>
    </row>
    <row r="12" spans="1:15" ht="21.75" customHeight="1" x14ac:dyDescent="0.2">
      <c r="A12" s="84">
        <f t="shared" si="0"/>
        <v>5</v>
      </c>
      <c r="B12" s="156">
        <f t="shared" si="3"/>
        <v>5</v>
      </c>
      <c r="C12" s="56">
        <f t="shared" ca="1" si="1"/>
        <v>2227212005</v>
      </c>
      <c r="D12" s="52" t="str">
        <f t="shared" ca="1" si="1"/>
        <v>Đỗ Văn Anh</v>
      </c>
      <c r="E12" s="53" t="str">
        <f t="shared" ca="1" si="1"/>
        <v>Duy</v>
      </c>
      <c r="F12" s="54" t="str">
        <f t="shared" ca="1" si="1"/>
        <v>B22QTH</v>
      </c>
      <c r="G12" s="51"/>
      <c r="H12" s="24"/>
      <c r="I12" s="24"/>
      <c r="J12" s="24"/>
      <c r="K12" s="24" t="str">
        <f t="shared" ca="1" si="2"/>
        <v/>
      </c>
      <c r="L12" s="25"/>
      <c r="M12" s="25"/>
    </row>
    <row r="13" spans="1:15" ht="21.75" customHeight="1" x14ac:dyDescent="0.2">
      <c r="A13" s="84">
        <f t="shared" si="0"/>
        <v>6</v>
      </c>
      <c r="B13" s="156">
        <f t="shared" si="3"/>
        <v>6</v>
      </c>
      <c r="C13" s="56">
        <f t="shared" ca="1" si="1"/>
        <v>2227212006</v>
      </c>
      <c r="D13" s="52" t="str">
        <f t="shared" ca="1" si="1"/>
        <v>Hoàng Hải</v>
      </c>
      <c r="E13" s="53" t="str">
        <f t="shared" ca="1" si="1"/>
        <v>Hà</v>
      </c>
      <c r="F13" s="54" t="str">
        <f t="shared" ca="1" si="1"/>
        <v>B22QTH</v>
      </c>
      <c r="G13" s="51"/>
      <c r="H13" s="24"/>
      <c r="I13" s="24"/>
      <c r="J13" s="24"/>
      <c r="K13" s="24" t="str">
        <f t="shared" ca="1" si="2"/>
        <v>HP</v>
      </c>
      <c r="L13" s="25"/>
      <c r="M13" s="25"/>
    </row>
    <row r="14" spans="1:15" ht="21.75" customHeight="1" x14ac:dyDescent="0.2">
      <c r="A14" s="84">
        <f t="shared" si="0"/>
        <v>7</v>
      </c>
      <c r="B14" s="156">
        <f t="shared" si="3"/>
        <v>7</v>
      </c>
      <c r="C14" s="56">
        <f t="shared" ca="1" si="1"/>
        <v>2226212007</v>
      </c>
      <c r="D14" s="52" t="str">
        <f t="shared" ca="1" si="1"/>
        <v>Hoàng Nguyễn Thu</v>
      </c>
      <c r="E14" s="53" t="str">
        <f t="shared" ca="1" si="1"/>
        <v>Hà</v>
      </c>
      <c r="F14" s="54" t="str">
        <f t="shared" ca="1" si="1"/>
        <v>B22QTH</v>
      </c>
      <c r="G14" s="51"/>
      <c r="H14" s="24"/>
      <c r="I14" s="24"/>
      <c r="J14" s="24"/>
      <c r="K14" s="24" t="str">
        <f t="shared" ca="1" si="2"/>
        <v/>
      </c>
      <c r="L14" s="25"/>
      <c r="M14" s="25"/>
    </row>
    <row r="15" spans="1:15" ht="21.75" customHeight="1" x14ac:dyDescent="0.2">
      <c r="A15" s="84">
        <f t="shared" si="0"/>
        <v>8</v>
      </c>
      <c r="B15" s="156">
        <f t="shared" si="3"/>
        <v>8</v>
      </c>
      <c r="C15" s="56">
        <f t="shared" ca="1" si="1"/>
        <v>2227212008</v>
      </c>
      <c r="D15" s="52" t="str">
        <f t="shared" ca="1" si="1"/>
        <v>Nguyễn Nam</v>
      </c>
      <c r="E15" s="53" t="str">
        <f t="shared" ca="1" si="1"/>
        <v>Hà</v>
      </c>
      <c r="F15" s="54" t="str">
        <f t="shared" ca="1" si="1"/>
        <v>B22QTH</v>
      </c>
      <c r="G15" s="51"/>
      <c r="H15" s="24"/>
      <c r="I15" s="24"/>
      <c r="J15" s="24"/>
      <c r="K15" s="24" t="str">
        <f t="shared" ca="1" si="2"/>
        <v/>
      </c>
      <c r="L15" s="25"/>
      <c r="M15" s="25"/>
    </row>
    <row r="16" spans="1:15" ht="21.75" customHeight="1" x14ac:dyDescent="0.2">
      <c r="A16" s="84">
        <f t="shared" si="0"/>
        <v>9</v>
      </c>
      <c r="B16" s="156">
        <f t="shared" si="3"/>
        <v>9</v>
      </c>
      <c r="C16" s="56">
        <f t="shared" ca="1" si="1"/>
        <v>2227212009</v>
      </c>
      <c r="D16" s="52" t="str">
        <f t="shared" ca="1" si="1"/>
        <v>Nguyễn Văn</v>
      </c>
      <c r="E16" s="53" t="str">
        <f t="shared" ca="1" si="1"/>
        <v>Hùng</v>
      </c>
      <c r="F16" s="54" t="str">
        <f t="shared" ca="1" si="1"/>
        <v>B22QTH</v>
      </c>
      <c r="G16" s="51"/>
      <c r="H16" s="24"/>
      <c r="I16" s="24"/>
      <c r="J16" s="24"/>
      <c r="K16" s="24" t="str">
        <f t="shared" ca="1" si="2"/>
        <v/>
      </c>
      <c r="L16" s="25"/>
      <c r="M16" s="25"/>
    </row>
    <row r="17" spans="1:13" ht="21.75" customHeight="1" x14ac:dyDescent="0.2">
      <c r="A17" s="84">
        <f t="shared" si="0"/>
        <v>10</v>
      </c>
      <c r="B17" s="156">
        <f t="shared" si="3"/>
        <v>10</v>
      </c>
      <c r="C17" s="56">
        <f t="shared" ca="1" si="1"/>
        <v>2227212010</v>
      </c>
      <c r="D17" s="52" t="str">
        <f t="shared" ca="1" si="1"/>
        <v>Lê Hồng</v>
      </c>
      <c r="E17" s="53" t="str">
        <f t="shared" ca="1" si="1"/>
        <v>Huy</v>
      </c>
      <c r="F17" s="54" t="str">
        <f t="shared" ca="1" si="1"/>
        <v>B22QTH</v>
      </c>
      <c r="G17" s="51"/>
      <c r="H17" s="24"/>
      <c r="I17" s="24"/>
      <c r="J17" s="24"/>
      <c r="K17" s="24" t="str">
        <f t="shared" ca="1" si="2"/>
        <v/>
      </c>
      <c r="L17" s="25"/>
      <c r="M17" s="25"/>
    </row>
    <row r="18" spans="1:13" ht="21.75" customHeight="1" x14ac:dyDescent="0.2">
      <c r="A18" s="84">
        <f t="shared" si="0"/>
        <v>11</v>
      </c>
      <c r="B18" s="156">
        <f t="shared" si="3"/>
        <v>11</v>
      </c>
      <c r="C18" s="56">
        <f t="shared" ca="1" si="1"/>
        <v>2227212012</v>
      </c>
      <c r="D18" s="52" t="str">
        <f t="shared" ca="1" si="1"/>
        <v>Trần Thiện</v>
      </c>
      <c r="E18" s="53" t="str">
        <f t="shared" ca="1" si="1"/>
        <v>Khiêm</v>
      </c>
      <c r="F18" s="54" t="str">
        <f t="shared" ca="1" si="1"/>
        <v>B22QTH</v>
      </c>
      <c r="G18" s="51"/>
      <c r="H18" s="24"/>
      <c r="I18" s="24"/>
      <c r="J18" s="24"/>
      <c r="K18" s="24" t="str">
        <f t="shared" ca="1" si="2"/>
        <v/>
      </c>
      <c r="L18" s="25"/>
      <c r="M18" s="25"/>
    </row>
    <row r="19" spans="1:13" ht="21.75" customHeight="1" x14ac:dyDescent="0.2">
      <c r="A19" s="84">
        <f t="shared" si="0"/>
        <v>12</v>
      </c>
      <c r="B19" s="156">
        <f t="shared" si="3"/>
        <v>12</v>
      </c>
      <c r="C19" s="56">
        <f t="shared" ca="1" si="1"/>
        <v>2226212013</v>
      </c>
      <c r="D19" s="52" t="str">
        <f t="shared" ca="1" si="1"/>
        <v>Nguyễn Hoàng</v>
      </c>
      <c r="E19" s="53" t="str">
        <f t="shared" ca="1" si="1"/>
        <v>Linh</v>
      </c>
      <c r="F19" s="54" t="str">
        <f t="shared" ca="1" si="1"/>
        <v>B22QTH</v>
      </c>
      <c r="G19" s="51"/>
      <c r="H19" s="24"/>
      <c r="I19" s="24"/>
      <c r="J19" s="24"/>
      <c r="K19" s="24" t="str">
        <f t="shared" ca="1" si="2"/>
        <v/>
      </c>
      <c r="L19" s="25"/>
      <c r="M19" s="25"/>
    </row>
    <row r="20" spans="1:13" ht="21.75" customHeight="1" x14ac:dyDescent="0.2">
      <c r="A20" s="84">
        <f t="shared" si="0"/>
        <v>13</v>
      </c>
      <c r="B20" s="156">
        <f t="shared" si="3"/>
        <v>13</v>
      </c>
      <c r="C20" s="56">
        <f t="shared" ca="1" si="1"/>
        <v>2227212014</v>
      </c>
      <c r="D20" s="52" t="str">
        <f t="shared" ca="1" si="1"/>
        <v>Phan Văn</v>
      </c>
      <c r="E20" s="53" t="str">
        <f t="shared" ca="1" si="1"/>
        <v>Lộc</v>
      </c>
      <c r="F20" s="54" t="str">
        <f t="shared" ca="1" si="1"/>
        <v>B22QTH</v>
      </c>
      <c r="G20" s="51"/>
      <c r="H20" s="24"/>
      <c r="I20" s="24"/>
      <c r="J20" s="24"/>
      <c r="K20" s="24" t="str">
        <f t="shared" ca="1" si="2"/>
        <v>HP</v>
      </c>
      <c r="L20" s="25"/>
      <c r="M20" s="25"/>
    </row>
    <row r="21" spans="1:13" ht="21.75" customHeight="1" x14ac:dyDescent="0.2">
      <c r="A21" s="84">
        <f t="shared" si="0"/>
        <v>14</v>
      </c>
      <c r="B21" s="156">
        <f t="shared" si="3"/>
        <v>14</v>
      </c>
      <c r="C21" s="56">
        <f t="shared" ca="1" si="1"/>
        <v>2226212015</v>
      </c>
      <c r="D21" s="52" t="str">
        <f t="shared" ca="1" si="1"/>
        <v>Nguyễn Lê Thanh</v>
      </c>
      <c r="E21" s="53" t="str">
        <f t="shared" ca="1" si="1"/>
        <v>Ly</v>
      </c>
      <c r="F21" s="54" t="str">
        <f t="shared" ca="1" si="1"/>
        <v>B22QTH</v>
      </c>
      <c r="G21" s="51"/>
      <c r="H21" s="24"/>
      <c r="I21" s="24"/>
      <c r="J21" s="24"/>
      <c r="K21" s="24" t="str">
        <f t="shared" ca="1" si="2"/>
        <v/>
      </c>
      <c r="L21" s="25"/>
      <c r="M21" s="25"/>
    </row>
    <row r="22" spans="1:13" ht="21.75" customHeight="1" x14ac:dyDescent="0.2">
      <c r="A22" s="84">
        <f t="shared" si="0"/>
        <v>15</v>
      </c>
      <c r="B22" s="156">
        <f t="shared" si="3"/>
        <v>15</v>
      </c>
      <c r="C22" s="56">
        <f t="shared" ca="1" si="1"/>
        <v>2227212016</v>
      </c>
      <c r="D22" s="52" t="str">
        <f t="shared" ca="1" si="1"/>
        <v>Phạm Nhật</v>
      </c>
      <c r="E22" s="53" t="str">
        <f t="shared" ca="1" si="1"/>
        <v>Minh</v>
      </c>
      <c r="F22" s="54" t="str">
        <f t="shared" ca="1" si="1"/>
        <v>B22QTH</v>
      </c>
      <c r="G22" s="51"/>
      <c r="H22" s="24"/>
      <c r="I22" s="24"/>
      <c r="J22" s="24"/>
      <c r="K22" s="24" t="str">
        <f t="shared" ca="1" si="2"/>
        <v>HP</v>
      </c>
      <c r="L22" s="25"/>
      <c r="M22" s="25"/>
    </row>
    <row r="23" spans="1:13" ht="21.75" customHeight="1" x14ac:dyDescent="0.2">
      <c r="A23" s="84">
        <f t="shared" si="0"/>
        <v>16</v>
      </c>
      <c r="B23" s="156">
        <f t="shared" si="3"/>
        <v>16</v>
      </c>
      <c r="C23" s="56">
        <f t="shared" ca="1" si="1"/>
        <v>2227212017</v>
      </c>
      <c r="D23" s="52" t="str">
        <f t="shared" ca="1" si="1"/>
        <v>Tống Hoàng</v>
      </c>
      <c r="E23" s="53" t="str">
        <f t="shared" ca="1" si="1"/>
        <v>Minh</v>
      </c>
      <c r="F23" s="54" t="str">
        <f t="shared" ca="1" si="1"/>
        <v>B22QTH</v>
      </c>
      <c r="G23" s="51"/>
      <c r="H23" s="24"/>
      <c r="I23" s="24"/>
      <c r="J23" s="24"/>
      <c r="K23" s="24" t="str">
        <f t="shared" ca="1" si="2"/>
        <v/>
      </c>
      <c r="L23" s="25"/>
      <c r="M23" s="25"/>
    </row>
    <row r="24" spans="1:13" ht="21.75" customHeight="1" x14ac:dyDescent="0.2">
      <c r="A24" s="84">
        <f t="shared" si="0"/>
        <v>17</v>
      </c>
      <c r="B24" s="156">
        <f t="shared" si="3"/>
        <v>17</v>
      </c>
      <c r="C24" s="56">
        <f t="shared" ca="1" si="1"/>
        <v>2226212018</v>
      </c>
      <c r="D24" s="52" t="str">
        <f t="shared" ca="1" si="1"/>
        <v xml:space="preserve">Ông Văn Hoàng </v>
      </c>
      <c r="E24" s="53" t="str">
        <f t="shared" ca="1" si="1"/>
        <v>My</v>
      </c>
      <c r="F24" s="54" t="str">
        <f t="shared" ca="1" si="1"/>
        <v>B22QTH</v>
      </c>
      <c r="G24" s="51"/>
      <c r="H24" s="24"/>
      <c r="I24" s="24"/>
      <c r="J24" s="24"/>
      <c r="K24" s="24" t="str">
        <f t="shared" ca="1" si="2"/>
        <v/>
      </c>
      <c r="L24" s="25"/>
      <c r="M24" s="25"/>
    </row>
    <row r="25" spans="1:13" ht="21.75" customHeight="1" x14ac:dyDescent="0.2">
      <c r="A25" s="84">
        <f t="shared" si="0"/>
        <v>18</v>
      </c>
      <c r="B25" s="156">
        <f t="shared" si="3"/>
        <v>18</v>
      </c>
      <c r="C25" s="56">
        <f t="shared" ca="1" si="1"/>
        <v>2226212019</v>
      </c>
      <c r="D25" s="52" t="str">
        <f t="shared" ca="1" si="1"/>
        <v>Phùng Thị Thu</v>
      </c>
      <c r="E25" s="53" t="str">
        <f t="shared" ca="1" si="1"/>
        <v>Ngân</v>
      </c>
      <c r="F25" s="54" t="str">
        <f t="shared" ca="1" si="1"/>
        <v>B22QTH</v>
      </c>
      <c r="G25" s="51"/>
      <c r="H25" s="24"/>
      <c r="I25" s="24"/>
      <c r="J25" s="24"/>
      <c r="K25" s="24" t="str">
        <f t="shared" ca="1" si="2"/>
        <v/>
      </c>
      <c r="L25" s="25"/>
      <c r="M25" s="25"/>
    </row>
    <row r="26" spans="1:13" ht="21.75" customHeight="1" x14ac:dyDescent="0.2">
      <c r="A26" s="84">
        <f t="shared" si="0"/>
        <v>19</v>
      </c>
      <c r="B26" s="156">
        <f t="shared" si="3"/>
        <v>19</v>
      </c>
      <c r="C26" s="56">
        <f t="shared" ca="1" si="1"/>
        <v>2226212020</v>
      </c>
      <c r="D26" s="52" t="str">
        <f t="shared" ca="1" si="1"/>
        <v>Trần Nguyễn Thảo</v>
      </c>
      <c r="E26" s="53" t="str">
        <f t="shared" ca="1" si="1"/>
        <v>Nguyên</v>
      </c>
      <c r="F26" s="54" t="str">
        <f t="shared" ca="1" si="1"/>
        <v>B22QTH</v>
      </c>
      <c r="G26" s="51"/>
      <c r="H26" s="24"/>
      <c r="I26" s="24"/>
      <c r="J26" s="24"/>
      <c r="K26" s="24" t="str">
        <f t="shared" ca="1" si="2"/>
        <v/>
      </c>
      <c r="L26" s="25"/>
      <c r="M26" s="25"/>
    </row>
    <row r="27" spans="1:13" ht="21.75" customHeight="1" x14ac:dyDescent="0.2">
      <c r="A27" s="84">
        <f t="shared" si="0"/>
        <v>20</v>
      </c>
      <c r="B27" s="156">
        <f t="shared" si="3"/>
        <v>20</v>
      </c>
      <c r="C27" s="56">
        <f t="shared" ca="1" si="1"/>
        <v>2227212021</v>
      </c>
      <c r="D27" s="52" t="str">
        <f t="shared" ca="1" si="1"/>
        <v xml:space="preserve">Trương Thế </v>
      </c>
      <c r="E27" s="53" t="str">
        <f t="shared" ca="1" si="1"/>
        <v>Nhân</v>
      </c>
      <c r="F27" s="54" t="str">
        <f t="shared" ca="1" si="1"/>
        <v>B22QTH</v>
      </c>
      <c r="G27" s="51"/>
      <c r="H27" s="24"/>
      <c r="I27" s="24"/>
      <c r="J27" s="24"/>
      <c r="K27" s="24" t="str">
        <f t="shared" ca="1" si="2"/>
        <v>HP</v>
      </c>
      <c r="L27" s="25"/>
      <c r="M27" s="25"/>
    </row>
    <row r="28" spans="1:13" ht="21.75" customHeight="1" x14ac:dyDescent="0.2">
      <c r="A28" s="84">
        <f t="shared" si="0"/>
        <v>21</v>
      </c>
      <c r="B28" s="156">
        <f t="shared" si="3"/>
        <v>21</v>
      </c>
      <c r="C28" s="56">
        <f t="shared" ca="1" si="1"/>
        <v>2227212022</v>
      </c>
      <c r="D28" s="52" t="str">
        <f t="shared" ca="1" si="1"/>
        <v>Nguyễn Hoàng</v>
      </c>
      <c r="E28" s="53" t="str">
        <f t="shared" ca="1" si="1"/>
        <v>Phúc</v>
      </c>
      <c r="F28" s="54" t="str">
        <f t="shared" ca="1" si="1"/>
        <v>B22QTH</v>
      </c>
      <c r="G28" s="51"/>
      <c r="H28" s="24"/>
      <c r="I28" s="24"/>
      <c r="J28" s="24"/>
      <c r="K28" s="24" t="str">
        <f t="shared" ca="1" si="2"/>
        <v/>
      </c>
      <c r="L28" s="25"/>
      <c r="M28" s="25"/>
    </row>
    <row r="29" spans="1:13" ht="21.75" customHeight="1" x14ac:dyDescent="0.2">
      <c r="A29" s="84">
        <f t="shared" si="0"/>
        <v>22</v>
      </c>
      <c r="B29" s="156">
        <f t="shared" si="3"/>
        <v>22</v>
      </c>
      <c r="C29" s="56">
        <f t="shared" ca="1" si="1"/>
        <v>2227212024</v>
      </c>
      <c r="D29" s="52" t="str">
        <f t="shared" ca="1" si="1"/>
        <v>Đinh Viết</v>
      </c>
      <c r="E29" s="53" t="str">
        <f t="shared" ca="1" si="1"/>
        <v>Tâm</v>
      </c>
      <c r="F29" s="54" t="str">
        <f t="shared" ca="1" si="1"/>
        <v>B22QTH</v>
      </c>
      <c r="G29" s="51"/>
      <c r="H29" s="24"/>
      <c r="I29" s="24"/>
      <c r="J29" s="24"/>
      <c r="K29" s="24" t="str">
        <f t="shared" ca="1" si="2"/>
        <v>HP</v>
      </c>
      <c r="L29" s="25"/>
      <c r="M29" s="25"/>
    </row>
    <row r="30" spans="1:13" ht="21.75" customHeight="1" x14ac:dyDescent="0.2">
      <c r="A30" s="84" t="str">
        <f t="shared" si="0"/>
        <v/>
      </c>
      <c r="B30" s="156">
        <f t="shared" si="3"/>
        <v>23</v>
      </c>
      <c r="C30" s="56" t="str">
        <f t="shared" ca="1" si="1"/>
        <v/>
      </c>
      <c r="D30" s="52" t="str">
        <f t="shared" ca="1" si="1"/>
        <v/>
      </c>
      <c r="E30" s="53" t="str">
        <f t="shared" ca="1" si="1"/>
        <v/>
      </c>
      <c r="F30" s="54" t="str">
        <f t="shared" ca="1" si="1"/>
        <v/>
      </c>
      <c r="G30" s="51"/>
      <c r="H30" s="24"/>
      <c r="I30" s="24"/>
      <c r="J30" s="24"/>
      <c r="K30" s="24" t="str">
        <f t="shared" ca="1" si="2"/>
        <v/>
      </c>
      <c r="L30" s="25"/>
      <c r="M30" s="25"/>
    </row>
    <row r="31" spans="1:13" ht="21.75" customHeight="1" x14ac:dyDescent="0.2">
      <c r="A31" s="84" t="str">
        <f t="shared" si="0"/>
        <v/>
      </c>
      <c r="B31" s="156">
        <f t="shared" si="3"/>
        <v>24</v>
      </c>
      <c r="C31" s="56" t="str">
        <f t="shared" ca="1" si="1"/>
        <v/>
      </c>
      <c r="D31" s="52" t="str">
        <f t="shared" ca="1" si="1"/>
        <v/>
      </c>
      <c r="E31" s="53" t="str">
        <f t="shared" ca="1" si="1"/>
        <v/>
      </c>
      <c r="F31" s="54" t="str">
        <f t="shared" ca="1" si="1"/>
        <v/>
      </c>
      <c r="G31" s="51"/>
      <c r="H31" s="24"/>
      <c r="I31" s="24"/>
      <c r="J31" s="24"/>
      <c r="K31" s="24" t="str">
        <f t="shared" ca="1" si="2"/>
        <v/>
      </c>
      <c r="L31" s="25"/>
      <c r="M31" s="25"/>
    </row>
    <row r="32" spans="1:13" ht="21.75" customHeight="1" x14ac:dyDescent="0.2">
      <c r="A32" s="84" t="str">
        <f t="shared" si="0"/>
        <v/>
      </c>
      <c r="B32" s="156">
        <f t="shared" si="3"/>
        <v>25</v>
      </c>
      <c r="C32" s="56" t="str">
        <f t="shared" ca="1" si="1"/>
        <v/>
      </c>
      <c r="D32" s="52" t="str">
        <f t="shared" ca="1" si="1"/>
        <v/>
      </c>
      <c r="E32" s="53" t="str">
        <f t="shared" ca="1" si="1"/>
        <v/>
      </c>
      <c r="F32" s="54" t="str">
        <f t="shared" ca="1" si="1"/>
        <v/>
      </c>
      <c r="G32" s="51"/>
      <c r="H32" s="24"/>
      <c r="I32" s="24"/>
      <c r="J32" s="24"/>
      <c r="K32" s="24" t="str">
        <f t="shared" ca="1" si="2"/>
        <v/>
      </c>
      <c r="L32" s="25"/>
      <c r="M32" s="25"/>
    </row>
    <row r="33" spans="1:14" ht="21.75" customHeight="1" x14ac:dyDescent="0.2">
      <c r="A33" s="84" t="str">
        <f t="shared" si="0"/>
        <v/>
      </c>
      <c r="B33" s="156">
        <f t="shared" si="3"/>
        <v>26</v>
      </c>
      <c r="C33" s="56" t="str">
        <f t="shared" ca="1" si="1"/>
        <v/>
      </c>
      <c r="D33" s="52" t="str">
        <f t="shared" ca="1" si="1"/>
        <v/>
      </c>
      <c r="E33" s="53" t="str">
        <f t="shared" ca="1" si="1"/>
        <v/>
      </c>
      <c r="F33" s="54" t="str">
        <f t="shared" ca="1" si="1"/>
        <v/>
      </c>
      <c r="G33" s="51"/>
      <c r="H33" s="24"/>
      <c r="I33" s="24"/>
      <c r="J33" s="24"/>
      <c r="K33" s="24" t="str">
        <f t="shared" ca="1" si="2"/>
        <v/>
      </c>
      <c r="L33" s="25"/>
      <c r="M33" s="25"/>
    </row>
    <row r="34" spans="1:14" ht="21.75" customHeight="1" x14ac:dyDescent="0.2">
      <c r="A34" s="84" t="str">
        <f t="shared" si="0"/>
        <v/>
      </c>
      <c r="B34" s="156">
        <f t="shared" si="3"/>
        <v>27</v>
      </c>
      <c r="C34" s="56" t="str">
        <f t="shared" ca="1" si="1"/>
        <v/>
      </c>
      <c r="D34" s="52" t="str">
        <f t="shared" ca="1" si="1"/>
        <v/>
      </c>
      <c r="E34" s="53" t="str">
        <f t="shared" ca="1" si="1"/>
        <v/>
      </c>
      <c r="F34" s="54" t="str">
        <f t="shared" ca="1" si="1"/>
        <v/>
      </c>
      <c r="G34" s="51"/>
      <c r="H34" s="24"/>
      <c r="I34" s="24"/>
      <c r="J34" s="24"/>
      <c r="K34" s="24" t="str">
        <f t="shared" ca="1" si="2"/>
        <v/>
      </c>
      <c r="L34" s="25"/>
      <c r="M34" s="25"/>
    </row>
    <row r="35" spans="1:14" ht="21.75" customHeight="1" x14ac:dyDescent="0.2">
      <c r="A35" s="84" t="str">
        <f t="shared" si="0"/>
        <v/>
      </c>
      <c r="B35" s="156">
        <f t="shared" si="3"/>
        <v>28</v>
      </c>
      <c r="C35" s="56" t="str">
        <f t="shared" ca="1" si="1"/>
        <v/>
      </c>
      <c r="D35" s="52" t="str">
        <f t="shared" ca="1" si="1"/>
        <v/>
      </c>
      <c r="E35" s="53" t="str">
        <f t="shared" ca="1" si="1"/>
        <v/>
      </c>
      <c r="F35" s="54" t="str">
        <f t="shared" ca="1" si="1"/>
        <v/>
      </c>
      <c r="G35" s="51"/>
      <c r="H35" s="24"/>
      <c r="I35" s="24"/>
      <c r="J35" s="24"/>
      <c r="K35" s="24" t="str">
        <f t="shared" ca="1" si="2"/>
        <v/>
      </c>
      <c r="L35" s="25"/>
      <c r="M35" s="25"/>
    </row>
    <row r="36" spans="1:14" ht="21.75" customHeight="1" x14ac:dyDescent="0.2">
      <c r="A36" s="84" t="str">
        <f t="shared" si="0"/>
        <v/>
      </c>
      <c r="B36" s="156">
        <f t="shared" si="3"/>
        <v>29</v>
      </c>
      <c r="C36" s="56" t="str">
        <f t="shared" ca="1" si="1"/>
        <v/>
      </c>
      <c r="D36" s="52" t="str">
        <f t="shared" ca="1" si="1"/>
        <v/>
      </c>
      <c r="E36" s="53" t="str">
        <f t="shared" ca="1" si="1"/>
        <v/>
      </c>
      <c r="F36" s="54" t="str">
        <f t="shared" ca="1" si="1"/>
        <v/>
      </c>
      <c r="G36" s="51"/>
      <c r="H36" s="24"/>
      <c r="I36" s="24"/>
      <c r="J36" s="24"/>
      <c r="K36" s="24" t="str">
        <f t="shared" ca="1" si="2"/>
        <v/>
      </c>
      <c r="L36" s="25"/>
      <c r="M36" s="25"/>
    </row>
    <row r="37" spans="1:14" x14ac:dyDescent="0.25">
      <c r="B37" s="178" t="str">
        <f ca="1">"Thời gian: "&amp;$N$2&amp;" ngày "&amp;TEXT(DAY($O$2),"00")&amp;" tháng "&amp;TEXT(MONTH($O$2),"00")&amp;" năm " &amp; TEXT(YEAR($O$2),"0000")</f>
        <v>Thời gian: 17h45 ngày 08 tháng 01 năm 2018</v>
      </c>
      <c r="C37" s="178"/>
      <c r="D37" s="178"/>
      <c r="E37" s="178"/>
      <c r="F37" s="21" t="str">
        <f>"* Phòng thi: "&amp;L37&amp;" * "&amp;$N$6</f>
        <v>* Phòng thi: 401/2 * 254 Nguyễn Văn Linh</v>
      </c>
      <c r="H37" s="22"/>
      <c r="I37" s="22"/>
      <c r="J37" s="135" t="s">
        <v>23</v>
      </c>
      <c r="K37" s="136">
        <f ca="1">INDIRECT($N$3&amp;"!$R$4")</f>
        <v>1</v>
      </c>
      <c r="L37" s="152" t="str">
        <f>IF(ISERROR(FIND("-",SUBSTITUTE(N37,L5&amp;"-",""))),N37,LEFT(SUBSTITUTE(N37,L5&amp;"-",""),FIND("-",SUBSTITUTE(N37,L5&amp;"-",""))-1))</f>
        <v>401/2</v>
      </c>
      <c r="M37" s="152" t="s">
        <v>63</v>
      </c>
      <c r="N37" s="19" t="str">
        <f>SUBSTITUTE(N5,L5&amp;"-","")</f>
        <v>401/2-</v>
      </c>
    </row>
    <row r="38" spans="1:14" x14ac:dyDescent="0.25">
      <c r="B38" s="181" t="s">
        <v>21</v>
      </c>
      <c r="C38" s="181" t="s">
        <v>4</v>
      </c>
      <c r="D38" s="183" t="s">
        <v>2</v>
      </c>
      <c r="E38" s="184"/>
      <c r="F38" s="181" t="s">
        <v>3</v>
      </c>
      <c r="G38" s="181" t="s">
        <v>24</v>
      </c>
      <c r="H38" s="181" t="s">
        <v>25</v>
      </c>
      <c r="I38" s="187" t="s">
        <v>27</v>
      </c>
      <c r="J38" s="187"/>
      <c r="K38" s="181" t="s">
        <v>26</v>
      </c>
      <c r="L38" s="13"/>
      <c r="M38" s="13"/>
    </row>
    <row r="39" spans="1:14" x14ac:dyDescent="0.25">
      <c r="B39" s="182"/>
      <c r="C39" s="182"/>
      <c r="D39" s="185"/>
      <c r="E39" s="186"/>
      <c r="F39" s="182"/>
      <c r="G39" s="182" t="s">
        <v>22</v>
      </c>
      <c r="H39" s="182" t="s">
        <v>22</v>
      </c>
      <c r="I39" s="23" t="s">
        <v>19</v>
      </c>
      <c r="J39" s="23" t="s">
        <v>20</v>
      </c>
      <c r="K39" s="182" t="s">
        <v>22</v>
      </c>
      <c r="L39" s="13"/>
      <c r="M39" s="13"/>
    </row>
    <row r="40" spans="1:14" ht="21.75" customHeight="1" x14ac:dyDescent="0.2">
      <c r="A40" s="84">
        <f>IF(ISNUMBER(N40),$N$4*(N40-1)+1,IF(B40&lt;=$N$4,A39+1,""))</f>
        <v>23</v>
      </c>
      <c r="B40" s="156">
        <v>1</v>
      </c>
      <c r="C40" s="56">
        <f t="shared" ref="C40:F55" ca="1" si="4">IF(ISNA(VLOOKUP($A40,INDIRECT($N$3&amp;"!$A$5:$WY$10177"),C$1,0)),"",IF(VLOOKUP($A40,INDIRECT($N$3&amp;"!$A$5:$WY$10177"),C$1,0)="","",VLOOKUP($A40,INDIRECT($N$3&amp;"!$A$5:$WY$10177"),C$1,0)))</f>
        <v>2227212025</v>
      </c>
      <c r="D40" s="52" t="str">
        <f t="shared" ca="1" si="4"/>
        <v xml:space="preserve">Võ Như </v>
      </c>
      <c r="E40" s="53" t="str">
        <f t="shared" ca="1" si="4"/>
        <v>Tây</v>
      </c>
      <c r="F40" s="54" t="str">
        <f t="shared" ca="1" si="4"/>
        <v>B22QTH</v>
      </c>
      <c r="G40" s="51"/>
      <c r="H40" s="24"/>
      <c r="I40" s="24"/>
      <c r="J40" s="24"/>
      <c r="K40" s="24" t="str">
        <f t="shared" ref="K40:K68" ca="1" si="5">IF(ISNA(VLOOKUP($A40,INDIRECT($N$3&amp;"!$A$5:$WY$10177"),K$1,0)),"",IF(VLOOKUP($A40,INDIRECT($N$3&amp;"!$A$5:$WY$10177"),K$1,0)="","",VLOOKUP($A40,INDIRECT($N$3&amp;"!$A$5:$WY$10177"),K$1,0)))</f>
        <v/>
      </c>
      <c r="L40" s="25"/>
      <c r="M40" s="25"/>
      <c r="N40" s="19">
        <f>N8+1</f>
        <v>2</v>
      </c>
    </row>
    <row r="41" spans="1:14" ht="21.75" customHeight="1" x14ac:dyDescent="0.2">
      <c r="A41" s="84">
        <f t="shared" ref="A41:A68" si="6">IF(ISNUMBER(N41),$N$4*(N41-1)+1,IF(B41&lt;=$N$4,A40+1,""))</f>
        <v>24</v>
      </c>
      <c r="B41" s="156">
        <f>B40+1</f>
        <v>2</v>
      </c>
      <c r="C41" s="56">
        <f t="shared" ca="1" si="4"/>
        <v>2226212026</v>
      </c>
      <c r="D41" s="52" t="str">
        <f t="shared" ca="1" si="4"/>
        <v>Trần Thị Đào</v>
      </c>
      <c r="E41" s="53" t="str">
        <f t="shared" ca="1" si="4"/>
        <v>Thanh</v>
      </c>
      <c r="F41" s="54" t="str">
        <f t="shared" ca="1" si="4"/>
        <v>B22QTH</v>
      </c>
      <c r="G41" s="51"/>
      <c r="H41" s="24"/>
      <c r="I41" s="24"/>
      <c r="J41" s="24"/>
      <c r="K41" s="24" t="str">
        <f t="shared" ca="1" si="5"/>
        <v>HP</v>
      </c>
      <c r="L41" s="25"/>
      <c r="M41" s="25"/>
    </row>
    <row r="42" spans="1:14" ht="21.75" customHeight="1" x14ac:dyDescent="0.2">
      <c r="A42" s="84">
        <f t="shared" si="6"/>
        <v>25</v>
      </c>
      <c r="B42" s="156">
        <f t="shared" ref="B42:B68" si="7">B41+1</f>
        <v>3</v>
      </c>
      <c r="C42" s="56">
        <f t="shared" ca="1" si="4"/>
        <v>2226212027</v>
      </c>
      <c r="D42" s="52" t="str">
        <f t="shared" ca="1" si="4"/>
        <v>Vương Tú</v>
      </c>
      <c r="E42" s="53" t="str">
        <f t="shared" ca="1" si="4"/>
        <v>Thanh</v>
      </c>
      <c r="F42" s="54" t="str">
        <f t="shared" ca="1" si="4"/>
        <v>B22QTH</v>
      </c>
      <c r="G42" s="51"/>
      <c r="H42" s="24"/>
      <c r="I42" s="24"/>
      <c r="J42" s="24"/>
      <c r="K42" s="24" t="str">
        <f t="shared" ca="1" si="5"/>
        <v/>
      </c>
      <c r="L42" s="25"/>
      <c r="M42" s="25"/>
    </row>
    <row r="43" spans="1:14" ht="21.75" customHeight="1" x14ac:dyDescent="0.2">
      <c r="A43" s="84">
        <f t="shared" si="6"/>
        <v>26</v>
      </c>
      <c r="B43" s="156">
        <f t="shared" si="7"/>
        <v>4</v>
      </c>
      <c r="C43" s="56">
        <f t="shared" ca="1" si="4"/>
        <v>2227212028</v>
      </c>
      <c r="D43" s="52" t="str">
        <f t="shared" ca="1" si="4"/>
        <v>Trương Văn</v>
      </c>
      <c r="E43" s="53" t="str">
        <f t="shared" ca="1" si="4"/>
        <v>Thiện</v>
      </c>
      <c r="F43" s="54" t="str">
        <f t="shared" ca="1" si="4"/>
        <v>B22QTH</v>
      </c>
      <c r="G43" s="51"/>
      <c r="H43" s="24"/>
      <c r="I43" s="24"/>
      <c r="J43" s="24"/>
      <c r="K43" s="24" t="str">
        <f t="shared" ca="1" si="5"/>
        <v/>
      </c>
      <c r="L43" s="25"/>
      <c r="M43" s="25"/>
    </row>
    <row r="44" spans="1:14" ht="21.75" customHeight="1" x14ac:dyDescent="0.2">
      <c r="A44" s="84">
        <f t="shared" si="6"/>
        <v>27</v>
      </c>
      <c r="B44" s="156">
        <f t="shared" si="7"/>
        <v>5</v>
      </c>
      <c r="C44" s="56">
        <f t="shared" ca="1" si="4"/>
        <v>2227212029</v>
      </c>
      <c r="D44" s="52" t="str">
        <f t="shared" ca="1" si="4"/>
        <v>Lâm Quốc</v>
      </c>
      <c r="E44" s="53" t="str">
        <f t="shared" ca="1" si="4"/>
        <v>Thịnh</v>
      </c>
      <c r="F44" s="54" t="str">
        <f t="shared" ca="1" si="4"/>
        <v>B22QTH</v>
      </c>
      <c r="G44" s="51"/>
      <c r="H44" s="24"/>
      <c r="I44" s="24"/>
      <c r="J44" s="24"/>
      <c r="K44" s="24" t="str">
        <f t="shared" ca="1" si="5"/>
        <v/>
      </c>
      <c r="L44" s="25"/>
      <c r="M44" s="25"/>
    </row>
    <row r="45" spans="1:14" ht="21.75" customHeight="1" x14ac:dyDescent="0.2">
      <c r="A45" s="84">
        <f t="shared" si="6"/>
        <v>28</v>
      </c>
      <c r="B45" s="156">
        <f t="shared" si="7"/>
        <v>6</v>
      </c>
      <c r="C45" s="56">
        <f t="shared" ca="1" si="4"/>
        <v>2226212030</v>
      </c>
      <c r="D45" s="52" t="str">
        <f t="shared" ca="1" si="4"/>
        <v xml:space="preserve">Trần Thị Ngàn </v>
      </c>
      <c r="E45" s="53" t="str">
        <f t="shared" ca="1" si="4"/>
        <v>Thương</v>
      </c>
      <c r="F45" s="54" t="str">
        <f t="shared" ca="1" si="4"/>
        <v>B22QTH</v>
      </c>
      <c r="G45" s="51"/>
      <c r="H45" s="24"/>
      <c r="I45" s="24"/>
      <c r="J45" s="24"/>
      <c r="K45" s="24" t="str">
        <f t="shared" ca="1" si="5"/>
        <v/>
      </c>
      <c r="L45" s="25"/>
      <c r="M45" s="25"/>
    </row>
    <row r="46" spans="1:14" ht="21.75" customHeight="1" x14ac:dyDescent="0.2">
      <c r="A46" s="84">
        <f t="shared" si="6"/>
        <v>29</v>
      </c>
      <c r="B46" s="156">
        <f t="shared" si="7"/>
        <v>7</v>
      </c>
      <c r="C46" s="56">
        <f t="shared" ca="1" si="4"/>
        <v>2226212031</v>
      </c>
      <c r="D46" s="52" t="str">
        <f t="shared" ca="1" si="4"/>
        <v>Võ Thị Phương</v>
      </c>
      <c r="E46" s="53" t="str">
        <f t="shared" ca="1" si="4"/>
        <v>Thủy</v>
      </c>
      <c r="F46" s="54" t="str">
        <f t="shared" ca="1" si="4"/>
        <v>B22QTH</v>
      </c>
      <c r="G46" s="51"/>
      <c r="H46" s="24"/>
      <c r="I46" s="24"/>
      <c r="J46" s="24"/>
      <c r="K46" s="24" t="str">
        <f t="shared" ca="1" si="5"/>
        <v/>
      </c>
      <c r="L46" s="25"/>
      <c r="M46" s="25"/>
    </row>
    <row r="47" spans="1:14" ht="21.75" customHeight="1" x14ac:dyDescent="0.2">
      <c r="A47" s="84">
        <f t="shared" si="6"/>
        <v>30</v>
      </c>
      <c r="B47" s="156">
        <f t="shared" si="7"/>
        <v>8</v>
      </c>
      <c r="C47" s="56">
        <f t="shared" ca="1" si="4"/>
        <v>2227212032</v>
      </c>
      <c r="D47" s="52" t="str">
        <f t="shared" ca="1" si="4"/>
        <v>Huỳnh Việt</v>
      </c>
      <c r="E47" s="53" t="str">
        <f t="shared" ca="1" si="4"/>
        <v>Tuấn</v>
      </c>
      <c r="F47" s="54" t="str">
        <f t="shared" ca="1" si="4"/>
        <v>B22QTH</v>
      </c>
      <c r="G47" s="51"/>
      <c r="H47" s="24"/>
      <c r="I47" s="24"/>
      <c r="J47" s="24"/>
      <c r="K47" s="24" t="str">
        <f t="shared" ca="1" si="5"/>
        <v>HP</v>
      </c>
      <c r="L47" s="25"/>
      <c r="M47" s="25"/>
    </row>
    <row r="48" spans="1:14" ht="21.75" customHeight="1" x14ac:dyDescent="0.2">
      <c r="A48" s="84">
        <f t="shared" si="6"/>
        <v>31</v>
      </c>
      <c r="B48" s="156">
        <f t="shared" si="7"/>
        <v>9</v>
      </c>
      <c r="C48" s="56">
        <f t="shared" ca="1" si="4"/>
        <v>2226212033</v>
      </c>
      <c r="D48" s="52" t="str">
        <f t="shared" ca="1" si="4"/>
        <v>Huỳnh Thị Phương</v>
      </c>
      <c r="E48" s="53" t="str">
        <f t="shared" ca="1" si="4"/>
        <v>Uyên</v>
      </c>
      <c r="F48" s="54" t="str">
        <f t="shared" ca="1" si="4"/>
        <v>B22QTH</v>
      </c>
      <c r="G48" s="51"/>
      <c r="H48" s="24"/>
      <c r="I48" s="24"/>
      <c r="J48" s="24"/>
      <c r="K48" s="24" t="str">
        <f t="shared" ca="1" si="5"/>
        <v/>
      </c>
      <c r="L48" s="25"/>
      <c r="M48" s="25"/>
    </row>
    <row r="49" spans="1:13" ht="21.75" customHeight="1" x14ac:dyDescent="0.2">
      <c r="A49" s="84">
        <f t="shared" si="6"/>
        <v>32</v>
      </c>
      <c r="B49" s="156">
        <f t="shared" si="7"/>
        <v>10</v>
      </c>
      <c r="C49" s="56">
        <f t="shared" ca="1" si="4"/>
        <v>2226212034</v>
      </c>
      <c r="D49" s="52" t="str">
        <f t="shared" ca="1" si="4"/>
        <v xml:space="preserve">Trần Lê Thanh </v>
      </c>
      <c r="E49" s="53" t="str">
        <f t="shared" ca="1" si="4"/>
        <v>Vân</v>
      </c>
      <c r="F49" s="54" t="str">
        <f t="shared" ca="1" si="4"/>
        <v>B22QTH</v>
      </c>
      <c r="G49" s="51"/>
      <c r="H49" s="24"/>
      <c r="I49" s="24"/>
      <c r="J49" s="24"/>
      <c r="K49" s="24" t="str">
        <f t="shared" ca="1" si="5"/>
        <v/>
      </c>
      <c r="L49" s="25"/>
      <c r="M49" s="25"/>
    </row>
    <row r="50" spans="1:13" ht="21.75" customHeight="1" x14ac:dyDescent="0.2">
      <c r="A50" s="84">
        <f t="shared" si="6"/>
        <v>33</v>
      </c>
      <c r="B50" s="156">
        <f t="shared" si="7"/>
        <v>11</v>
      </c>
      <c r="C50" s="56">
        <f t="shared" ca="1" si="4"/>
        <v>2227212036</v>
      </c>
      <c r="D50" s="52" t="str">
        <f t="shared" ca="1" si="4"/>
        <v xml:space="preserve">Hoàng Quốc </v>
      </c>
      <c r="E50" s="53" t="str">
        <f t="shared" ca="1" si="4"/>
        <v>Việt</v>
      </c>
      <c r="F50" s="54" t="str">
        <f t="shared" ca="1" si="4"/>
        <v>B22QTH</v>
      </c>
      <c r="G50" s="51"/>
      <c r="H50" s="24"/>
      <c r="I50" s="24"/>
      <c r="J50" s="24"/>
      <c r="K50" s="24" t="str">
        <f t="shared" ca="1" si="5"/>
        <v/>
      </c>
      <c r="L50" s="25"/>
      <c r="M50" s="25"/>
    </row>
    <row r="51" spans="1:13" ht="21.75" customHeight="1" x14ac:dyDescent="0.2">
      <c r="A51" s="84">
        <f t="shared" si="6"/>
        <v>34</v>
      </c>
      <c r="B51" s="156">
        <f t="shared" si="7"/>
        <v>12</v>
      </c>
      <c r="C51" s="56">
        <f t="shared" ca="1" si="4"/>
        <v>2227212037</v>
      </c>
      <c r="D51" s="52" t="str">
        <f t="shared" ca="1" si="4"/>
        <v>Lê</v>
      </c>
      <c r="E51" s="53" t="str">
        <f t="shared" ca="1" si="4"/>
        <v>Vũ</v>
      </c>
      <c r="F51" s="54" t="str">
        <f t="shared" ca="1" si="4"/>
        <v>B22QTH</v>
      </c>
      <c r="G51" s="51"/>
      <c r="H51" s="24"/>
      <c r="I51" s="24"/>
      <c r="J51" s="24"/>
      <c r="K51" s="24" t="str">
        <f t="shared" ca="1" si="5"/>
        <v/>
      </c>
      <c r="L51" s="25"/>
      <c r="M51" s="25"/>
    </row>
    <row r="52" spans="1:13" ht="21.75" customHeight="1" x14ac:dyDescent="0.2">
      <c r="A52" s="84">
        <f t="shared" si="6"/>
        <v>35</v>
      </c>
      <c r="B52" s="156">
        <f t="shared" si="7"/>
        <v>13</v>
      </c>
      <c r="C52" s="56">
        <f t="shared" ca="1" si="4"/>
        <v>2127212610</v>
      </c>
      <c r="D52" s="52" t="str">
        <f t="shared" ca="1" si="4"/>
        <v xml:space="preserve">Nguyễn Văn </v>
      </c>
      <c r="E52" s="53" t="str">
        <f t="shared" ca="1" si="4"/>
        <v>Hiệu</v>
      </c>
      <c r="F52" s="54" t="str">
        <f t="shared" ca="1" si="4"/>
        <v>B22QTH</v>
      </c>
      <c r="G52" s="51"/>
      <c r="H52" s="24"/>
      <c r="I52" s="24"/>
      <c r="J52" s="24"/>
      <c r="K52" s="24" t="str">
        <f t="shared" ca="1" si="5"/>
        <v/>
      </c>
      <c r="L52" s="25"/>
      <c r="M52" s="25"/>
    </row>
    <row r="53" spans="1:13" ht="21.75" customHeight="1" x14ac:dyDescent="0.2">
      <c r="A53" s="84">
        <f t="shared" si="6"/>
        <v>36</v>
      </c>
      <c r="B53" s="156">
        <f t="shared" si="7"/>
        <v>14</v>
      </c>
      <c r="C53" s="56">
        <f t="shared" ca="1" si="4"/>
        <v>2126212549</v>
      </c>
      <c r="D53" s="52" t="str">
        <f t="shared" ca="1" si="4"/>
        <v xml:space="preserve">Võ Trương Ngọc </v>
      </c>
      <c r="E53" s="53" t="str">
        <f t="shared" ca="1" si="4"/>
        <v>Hân</v>
      </c>
      <c r="F53" s="54" t="str">
        <f t="shared" ca="1" si="4"/>
        <v>B22QTH</v>
      </c>
      <c r="G53" s="51"/>
      <c r="H53" s="24"/>
      <c r="I53" s="24"/>
      <c r="J53" s="24"/>
      <c r="K53" s="24" t="str">
        <f t="shared" ca="1" si="5"/>
        <v/>
      </c>
      <c r="L53" s="25"/>
      <c r="M53" s="25"/>
    </row>
    <row r="54" spans="1:13" ht="21.75" customHeight="1" x14ac:dyDescent="0.2">
      <c r="A54" s="84">
        <f t="shared" si="6"/>
        <v>37</v>
      </c>
      <c r="B54" s="156">
        <f t="shared" si="7"/>
        <v>15</v>
      </c>
      <c r="C54" s="56">
        <f t="shared" ca="1" si="4"/>
        <v>2126212547</v>
      </c>
      <c r="D54" s="52" t="str">
        <f t="shared" ca="1" si="4"/>
        <v xml:space="preserve">Trần Thị Thùy </v>
      </c>
      <c r="E54" s="53" t="str">
        <f t="shared" ca="1" si="4"/>
        <v>Dương</v>
      </c>
      <c r="F54" s="54" t="str">
        <f t="shared" ca="1" si="4"/>
        <v>B22QTH</v>
      </c>
      <c r="G54" s="51"/>
      <c r="H54" s="24"/>
      <c r="I54" s="24"/>
      <c r="J54" s="24"/>
      <c r="K54" s="24" t="str">
        <f t="shared" ca="1" si="5"/>
        <v>HP</v>
      </c>
      <c r="L54" s="25"/>
      <c r="M54" s="25"/>
    </row>
    <row r="55" spans="1:13" ht="21.75" customHeight="1" x14ac:dyDescent="0.2">
      <c r="A55" s="84">
        <f t="shared" si="6"/>
        <v>38</v>
      </c>
      <c r="B55" s="156">
        <f t="shared" si="7"/>
        <v>16</v>
      </c>
      <c r="C55" s="56" t="str">
        <f t="shared" ca="1" si="4"/>
        <v/>
      </c>
      <c r="D55" s="52" t="str">
        <f t="shared" ca="1" si="4"/>
        <v/>
      </c>
      <c r="E55" s="53" t="str">
        <f t="shared" ca="1" si="4"/>
        <v/>
      </c>
      <c r="F55" s="54" t="str">
        <f t="shared" ca="1" si="4"/>
        <v/>
      </c>
      <c r="G55" s="51"/>
      <c r="H55" s="24"/>
      <c r="I55" s="24"/>
      <c r="J55" s="24"/>
      <c r="K55" s="24" t="str">
        <f t="shared" ca="1" si="5"/>
        <v/>
      </c>
      <c r="L55" s="25"/>
      <c r="M55" s="25"/>
    </row>
    <row r="56" spans="1:13" ht="21.75" customHeight="1" x14ac:dyDescent="0.2">
      <c r="A56" s="84">
        <f t="shared" si="6"/>
        <v>39</v>
      </c>
      <c r="B56" s="156">
        <f t="shared" si="7"/>
        <v>17</v>
      </c>
      <c r="C56" s="56" t="str">
        <f t="shared" ref="C56:F68" ca="1" si="8">IF(ISNA(VLOOKUP($A56,INDIRECT($N$3&amp;"!$A$5:$WY$10177"),C$1,0)),"",IF(VLOOKUP($A56,INDIRECT($N$3&amp;"!$A$5:$WY$10177"),C$1,0)="","",VLOOKUP($A56,INDIRECT($N$3&amp;"!$A$5:$WY$10177"),C$1,0)))</f>
        <v/>
      </c>
      <c r="D56" s="52" t="str">
        <f t="shared" ca="1" si="8"/>
        <v/>
      </c>
      <c r="E56" s="53" t="str">
        <f t="shared" ca="1" si="8"/>
        <v/>
      </c>
      <c r="F56" s="54" t="str">
        <f t="shared" ca="1" si="8"/>
        <v/>
      </c>
      <c r="G56" s="51"/>
      <c r="H56" s="24"/>
      <c r="I56" s="24"/>
      <c r="J56" s="24"/>
      <c r="K56" s="24" t="str">
        <f t="shared" ca="1" si="5"/>
        <v/>
      </c>
      <c r="L56" s="25"/>
      <c r="M56" s="25"/>
    </row>
    <row r="57" spans="1:13" ht="21.75" customHeight="1" x14ac:dyDescent="0.2">
      <c r="A57" s="84">
        <f t="shared" si="6"/>
        <v>40</v>
      </c>
      <c r="B57" s="156">
        <f t="shared" si="7"/>
        <v>18</v>
      </c>
      <c r="C57" s="56" t="str">
        <f t="shared" ca="1" si="8"/>
        <v/>
      </c>
      <c r="D57" s="52" t="str">
        <f t="shared" ca="1" si="8"/>
        <v/>
      </c>
      <c r="E57" s="53" t="str">
        <f t="shared" ca="1" si="8"/>
        <v/>
      </c>
      <c r="F57" s="54" t="str">
        <f t="shared" ca="1" si="8"/>
        <v/>
      </c>
      <c r="G57" s="51"/>
      <c r="H57" s="24"/>
      <c r="I57" s="24"/>
      <c r="J57" s="24"/>
      <c r="K57" s="24" t="str">
        <f t="shared" ca="1" si="5"/>
        <v/>
      </c>
      <c r="L57" s="25"/>
      <c r="M57" s="25"/>
    </row>
    <row r="58" spans="1:13" ht="21.75" customHeight="1" x14ac:dyDescent="0.2">
      <c r="A58" s="84">
        <f t="shared" si="6"/>
        <v>41</v>
      </c>
      <c r="B58" s="156">
        <f t="shared" si="7"/>
        <v>19</v>
      </c>
      <c r="C58" s="56" t="str">
        <f t="shared" ca="1" si="8"/>
        <v/>
      </c>
      <c r="D58" s="52" t="str">
        <f t="shared" ca="1" si="8"/>
        <v/>
      </c>
      <c r="E58" s="53" t="str">
        <f t="shared" ca="1" si="8"/>
        <v/>
      </c>
      <c r="F58" s="54" t="str">
        <f t="shared" ca="1" si="8"/>
        <v/>
      </c>
      <c r="G58" s="51"/>
      <c r="H58" s="24"/>
      <c r="I58" s="24"/>
      <c r="J58" s="24"/>
      <c r="K58" s="24" t="str">
        <f t="shared" ca="1" si="5"/>
        <v/>
      </c>
      <c r="L58" s="25"/>
      <c r="M58" s="25"/>
    </row>
    <row r="59" spans="1:13" ht="21.75" customHeight="1" x14ac:dyDescent="0.2">
      <c r="A59" s="84">
        <f t="shared" si="6"/>
        <v>42</v>
      </c>
      <c r="B59" s="156">
        <f t="shared" si="7"/>
        <v>20</v>
      </c>
      <c r="C59" s="56" t="str">
        <f t="shared" ca="1" si="8"/>
        <v/>
      </c>
      <c r="D59" s="52" t="str">
        <f t="shared" ca="1" si="8"/>
        <v/>
      </c>
      <c r="E59" s="53" t="str">
        <f t="shared" ca="1" si="8"/>
        <v/>
      </c>
      <c r="F59" s="54" t="str">
        <f t="shared" ca="1" si="8"/>
        <v/>
      </c>
      <c r="G59" s="51"/>
      <c r="H59" s="24"/>
      <c r="I59" s="24"/>
      <c r="J59" s="24"/>
      <c r="K59" s="24" t="str">
        <f t="shared" ca="1" si="5"/>
        <v/>
      </c>
      <c r="L59" s="25"/>
      <c r="M59" s="25"/>
    </row>
    <row r="60" spans="1:13" ht="21.75" customHeight="1" x14ac:dyDescent="0.2">
      <c r="A60" s="84">
        <f t="shared" si="6"/>
        <v>43</v>
      </c>
      <c r="B60" s="156">
        <f t="shared" si="7"/>
        <v>21</v>
      </c>
      <c r="C60" s="56" t="str">
        <f t="shared" ca="1" si="8"/>
        <v/>
      </c>
      <c r="D60" s="52" t="str">
        <f t="shared" ca="1" si="8"/>
        <v/>
      </c>
      <c r="E60" s="53" t="str">
        <f t="shared" ca="1" si="8"/>
        <v/>
      </c>
      <c r="F60" s="54" t="str">
        <f t="shared" ca="1" si="8"/>
        <v/>
      </c>
      <c r="G60" s="51"/>
      <c r="H60" s="24"/>
      <c r="I60" s="24"/>
      <c r="J60" s="24"/>
      <c r="K60" s="24" t="str">
        <f t="shared" ca="1" si="5"/>
        <v/>
      </c>
      <c r="L60" s="25"/>
      <c r="M60" s="25"/>
    </row>
    <row r="61" spans="1:13" ht="21.75" customHeight="1" x14ac:dyDescent="0.2">
      <c r="A61" s="84">
        <f t="shared" si="6"/>
        <v>44</v>
      </c>
      <c r="B61" s="156">
        <f t="shared" si="7"/>
        <v>22</v>
      </c>
      <c r="C61" s="56" t="str">
        <f t="shared" ca="1" si="8"/>
        <v/>
      </c>
      <c r="D61" s="52" t="str">
        <f t="shared" ca="1" si="8"/>
        <v/>
      </c>
      <c r="E61" s="53" t="str">
        <f t="shared" ca="1" si="8"/>
        <v/>
      </c>
      <c r="F61" s="54" t="str">
        <f t="shared" ca="1" si="8"/>
        <v/>
      </c>
      <c r="G61" s="51"/>
      <c r="H61" s="24"/>
      <c r="I61" s="24"/>
      <c r="J61" s="24"/>
      <c r="K61" s="24" t="str">
        <f t="shared" ca="1" si="5"/>
        <v/>
      </c>
      <c r="L61" s="25"/>
      <c r="M61" s="25"/>
    </row>
    <row r="62" spans="1:13" ht="21.75" customHeight="1" x14ac:dyDescent="0.2">
      <c r="A62" s="84" t="str">
        <f t="shared" si="6"/>
        <v/>
      </c>
      <c r="B62" s="156">
        <f t="shared" si="7"/>
        <v>23</v>
      </c>
      <c r="C62" s="56" t="str">
        <f t="shared" ca="1" si="8"/>
        <v/>
      </c>
      <c r="D62" s="52" t="str">
        <f t="shared" ca="1" si="8"/>
        <v/>
      </c>
      <c r="E62" s="53" t="str">
        <f t="shared" ca="1" si="8"/>
        <v/>
      </c>
      <c r="F62" s="54" t="str">
        <f t="shared" ca="1" si="8"/>
        <v/>
      </c>
      <c r="G62" s="51"/>
      <c r="H62" s="24"/>
      <c r="I62" s="24"/>
      <c r="J62" s="24"/>
      <c r="K62" s="24" t="str">
        <f t="shared" ca="1" si="5"/>
        <v/>
      </c>
      <c r="L62" s="25"/>
      <c r="M62" s="25"/>
    </row>
    <row r="63" spans="1:13" ht="21.75" customHeight="1" x14ac:dyDescent="0.2">
      <c r="A63" s="84" t="str">
        <f t="shared" si="6"/>
        <v/>
      </c>
      <c r="B63" s="156">
        <f t="shared" si="7"/>
        <v>24</v>
      </c>
      <c r="C63" s="56" t="str">
        <f t="shared" ca="1" si="8"/>
        <v/>
      </c>
      <c r="D63" s="52" t="str">
        <f t="shared" ca="1" si="8"/>
        <v/>
      </c>
      <c r="E63" s="53" t="str">
        <f t="shared" ca="1" si="8"/>
        <v/>
      </c>
      <c r="F63" s="54" t="str">
        <f t="shared" ca="1" si="8"/>
        <v/>
      </c>
      <c r="G63" s="51"/>
      <c r="H63" s="24"/>
      <c r="I63" s="24"/>
      <c r="J63" s="24"/>
      <c r="K63" s="24" t="str">
        <f t="shared" ca="1" si="5"/>
        <v/>
      </c>
      <c r="L63" s="25"/>
      <c r="M63" s="25"/>
    </row>
    <row r="64" spans="1:13" ht="21.75" customHeight="1" x14ac:dyDescent="0.2">
      <c r="A64" s="84" t="str">
        <f t="shared" si="6"/>
        <v/>
      </c>
      <c r="B64" s="156">
        <f t="shared" si="7"/>
        <v>25</v>
      </c>
      <c r="C64" s="56" t="str">
        <f t="shared" ca="1" si="8"/>
        <v/>
      </c>
      <c r="D64" s="52" t="str">
        <f t="shared" ca="1" si="8"/>
        <v/>
      </c>
      <c r="E64" s="53" t="str">
        <f t="shared" ca="1" si="8"/>
        <v/>
      </c>
      <c r="F64" s="54" t="str">
        <f t="shared" ca="1" si="8"/>
        <v/>
      </c>
      <c r="G64" s="51"/>
      <c r="H64" s="24"/>
      <c r="I64" s="24"/>
      <c r="J64" s="24"/>
      <c r="K64" s="24" t="str">
        <f t="shared" ca="1" si="5"/>
        <v/>
      </c>
      <c r="L64" s="25"/>
      <c r="M64" s="25"/>
    </row>
    <row r="65" spans="1:13" ht="21.75" customHeight="1" x14ac:dyDescent="0.2">
      <c r="A65" s="84" t="str">
        <f t="shared" si="6"/>
        <v/>
      </c>
      <c r="B65" s="156">
        <f t="shared" si="7"/>
        <v>26</v>
      </c>
      <c r="C65" s="56" t="str">
        <f t="shared" ca="1" si="8"/>
        <v/>
      </c>
      <c r="D65" s="52" t="str">
        <f t="shared" ca="1" si="8"/>
        <v/>
      </c>
      <c r="E65" s="53" t="str">
        <f t="shared" ca="1" si="8"/>
        <v/>
      </c>
      <c r="F65" s="54" t="str">
        <f t="shared" ca="1" si="8"/>
        <v/>
      </c>
      <c r="G65" s="51"/>
      <c r="H65" s="24"/>
      <c r="I65" s="24"/>
      <c r="J65" s="24"/>
      <c r="K65" s="24" t="str">
        <f t="shared" ca="1" si="5"/>
        <v/>
      </c>
      <c r="L65" s="25"/>
      <c r="M65" s="25"/>
    </row>
    <row r="66" spans="1:13" ht="21.75" customHeight="1" x14ac:dyDescent="0.2">
      <c r="A66" s="84" t="str">
        <f t="shared" si="6"/>
        <v/>
      </c>
      <c r="B66" s="156">
        <f t="shared" si="7"/>
        <v>27</v>
      </c>
      <c r="C66" s="56" t="str">
        <f t="shared" ca="1" si="8"/>
        <v/>
      </c>
      <c r="D66" s="52" t="str">
        <f t="shared" ca="1" si="8"/>
        <v/>
      </c>
      <c r="E66" s="53" t="str">
        <f t="shared" ca="1" si="8"/>
        <v/>
      </c>
      <c r="F66" s="54" t="str">
        <f t="shared" ca="1" si="8"/>
        <v/>
      </c>
      <c r="G66" s="51"/>
      <c r="H66" s="24"/>
      <c r="I66" s="24"/>
      <c r="J66" s="24"/>
      <c r="K66" s="24" t="str">
        <f t="shared" ca="1" si="5"/>
        <v/>
      </c>
      <c r="L66" s="25"/>
      <c r="M66" s="25"/>
    </row>
    <row r="67" spans="1:13" ht="21.75" customHeight="1" x14ac:dyDescent="0.2">
      <c r="A67" s="84" t="str">
        <f t="shared" si="6"/>
        <v/>
      </c>
      <c r="B67" s="156">
        <f t="shared" si="7"/>
        <v>28</v>
      </c>
      <c r="C67" s="56" t="str">
        <f t="shared" ca="1" si="8"/>
        <v/>
      </c>
      <c r="D67" s="52" t="str">
        <f t="shared" ca="1" si="8"/>
        <v/>
      </c>
      <c r="E67" s="53" t="str">
        <f t="shared" ca="1" si="8"/>
        <v/>
      </c>
      <c r="F67" s="54" t="str">
        <f t="shared" ca="1" si="8"/>
        <v/>
      </c>
      <c r="G67" s="51"/>
      <c r="H67" s="24"/>
      <c r="I67" s="24"/>
      <c r="J67" s="24"/>
      <c r="K67" s="24" t="str">
        <f t="shared" ca="1" si="5"/>
        <v/>
      </c>
      <c r="L67" s="25"/>
      <c r="M67" s="25"/>
    </row>
    <row r="68" spans="1:13" ht="21.75" customHeight="1" x14ac:dyDescent="0.2">
      <c r="A68" s="84" t="str">
        <f t="shared" si="6"/>
        <v/>
      </c>
      <c r="B68" s="156">
        <f t="shared" si="7"/>
        <v>29</v>
      </c>
      <c r="C68" s="56" t="str">
        <f t="shared" ca="1" si="8"/>
        <v/>
      </c>
      <c r="D68" s="52" t="str">
        <f t="shared" ca="1" si="8"/>
        <v/>
      </c>
      <c r="E68" s="53" t="str">
        <f t="shared" ca="1" si="8"/>
        <v/>
      </c>
      <c r="F68" s="54" t="str">
        <f t="shared" ca="1" si="8"/>
        <v/>
      </c>
      <c r="G68" s="51"/>
      <c r="H68" s="24"/>
      <c r="I68" s="24"/>
      <c r="J68" s="24"/>
      <c r="K68" s="24" t="str">
        <f t="shared" ca="1" si="5"/>
        <v/>
      </c>
      <c r="L68" s="25"/>
      <c r="M68" s="25"/>
    </row>
  </sheetData>
  <autoFilter ref="A7:R7">
    <filterColumn colId="3" showButton="0"/>
  </autoFilter>
  <mergeCells count="20">
    <mergeCell ref="I38:J38"/>
    <mergeCell ref="K38:K39"/>
    <mergeCell ref="B38:B39"/>
    <mergeCell ref="C38:C39"/>
    <mergeCell ref="D38:E39"/>
    <mergeCell ref="F38:F39"/>
    <mergeCell ref="G38:G39"/>
    <mergeCell ref="H38:H39"/>
    <mergeCell ref="F6:F7"/>
    <mergeCell ref="G6:G7"/>
    <mergeCell ref="H6:H7"/>
    <mergeCell ref="I6:J6"/>
    <mergeCell ref="K6:K7"/>
    <mergeCell ref="B37:E37"/>
    <mergeCell ref="B2:D2"/>
    <mergeCell ref="B3:D3"/>
    <mergeCell ref="B5:E5"/>
    <mergeCell ref="B6:B7"/>
    <mergeCell ref="C6:C7"/>
    <mergeCell ref="D6:E7"/>
  </mergeCells>
  <printOptions horizontalCentered="1"/>
  <pageMargins left="0" right="0" top="0.27559055118110198" bottom="1.81102362204724" header="0.15748031496063" footer="0.196850393700787"/>
  <pageSetup paperSize="9" orientation="portrait" r:id="rId1"/>
  <headerFooter>
    <oddHeader>&amp;R&amp;P/&amp;N</oddHeader>
    <oddFooter>&amp;L&amp;10 Số bài:                  Số tờ:                  Số SV vắng:               Số SV đình chỉ:  
LẬP BẢNG                  GIÁM THỊ                      GIÁM KHẢO 1             GIÁM KHẢO 2          TT ĐÀO TẠO TRỰC TUYẾN VÀ BẰNG 2
Nguyễn T. K. Phượng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B1" workbookViewId="0">
      <pane ySplit="3" topLeftCell="A4" activePane="bottomLeft" state="frozen"/>
      <selection pane="bottomLeft" activeCell="N7" sqref="N7"/>
    </sheetView>
  </sheetViews>
  <sheetFormatPr defaultRowHeight="16.5" x14ac:dyDescent="0.25"/>
  <cols>
    <col min="1" max="1" width="5.140625" style="84" hidden="1" customWidth="1"/>
    <col min="2" max="2" width="4.7109375" style="19" customWidth="1"/>
    <col min="3" max="3" width="9.5703125" style="19" bestFit="1" customWidth="1"/>
    <col min="4" max="4" width="21.140625" style="19" customWidth="1"/>
    <col min="5" max="5" width="7.85546875" style="19" customWidth="1"/>
    <col min="6" max="6" width="10" style="19" customWidth="1"/>
    <col min="7" max="7" width="7.42578125" style="19" customWidth="1"/>
    <col min="8" max="8" width="15.85546875" style="19" customWidth="1"/>
    <col min="9" max="9" width="6.7109375" style="19" customWidth="1"/>
    <col min="10" max="10" width="10.140625" style="19" customWidth="1"/>
    <col min="11" max="11" width="9.140625" style="19"/>
    <col min="12" max="12" width="9.140625" style="19" customWidth="1"/>
    <col min="13" max="13" width="4.140625" style="19" bestFit="1" customWidth="1"/>
    <col min="14" max="14" width="9.140625" style="19" customWidth="1"/>
    <col min="15" max="15" width="13" style="19" customWidth="1"/>
    <col min="16" max="18" width="9.140625" style="19" customWidth="1"/>
    <col min="19" max="16384" width="9.140625" style="19"/>
  </cols>
  <sheetData>
    <row r="1" spans="1:15" s="147" customFormat="1" hidden="1" x14ac:dyDescent="0.25">
      <c r="A1" s="146"/>
      <c r="C1" s="147">
        <v>2</v>
      </c>
      <c r="D1" s="147">
        <v>3</v>
      </c>
      <c r="E1" s="147">
        <v>4</v>
      </c>
      <c r="F1" s="147">
        <v>6</v>
      </c>
      <c r="K1" s="147">
        <v>19</v>
      </c>
    </row>
    <row r="2" spans="1:15" ht="18.75" x14ac:dyDescent="0.25">
      <c r="B2" s="179" t="s">
        <v>56</v>
      </c>
      <c r="C2" s="179"/>
      <c r="D2" s="179"/>
      <c r="E2" s="15" t="s">
        <v>69</v>
      </c>
      <c r="F2" s="11"/>
      <c r="G2" s="11"/>
      <c r="H2" s="11"/>
      <c r="I2" s="11"/>
      <c r="J2" s="11"/>
      <c r="K2" s="12"/>
      <c r="L2" s="13"/>
      <c r="M2" s="13"/>
      <c r="N2" s="148" t="e">
        <f ca="1">INDIRECT($N$3&amp;"!$t$4")</f>
        <v>#REF!</v>
      </c>
      <c r="O2" s="149" t="e">
        <f ca="1">INDIRECT($N$3&amp;"!$c$4")</f>
        <v>#REF!</v>
      </c>
    </row>
    <row r="3" spans="1:15" x14ac:dyDescent="0.25">
      <c r="B3" s="180" t="s">
        <v>0</v>
      </c>
      <c r="C3" s="180"/>
      <c r="D3" s="180"/>
      <c r="E3" s="26" t="s">
        <v>35</v>
      </c>
      <c r="F3" s="15"/>
      <c r="G3" s="85" t="e">
        <f ca="1">INDIRECT($N$3&amp;"!$G$2")</f>
        <v>#REF!</v>
      </c>
      <c r="H3" s="26"/>
      <c r="I3" s="16"/>
      <c r="J3" s="133" t="s">
        <v>52</v>
      </c>
      <c r="K3" s="134" t="e">
        <f ca="1">INDIRECT($N$3&amp;"!$R$2")</f>
        <v>#REF!</v>
      </c>
      <c r="L3" s="13"/>
      <c r="M3" s="13"/>
      <c r="N3" s="150" t="s">
        <v>62</v>
      </c>
      <c r="O3" s="151"/>
    </row>
    <row r="4" spans="1:15" x14ac:dyDescent="0.25">
      <c r="B4" s="144"/>
      <c r="C4" s="144"/>
      <c r="D4" s="17"/>
      <c r="E4" s="26" t="s">
        <v>55</v>
      </c>
      <c r="F4" s="14"/>
      <c r="G4" s="85" t="e">
        <f ca="1">INDIRECT($N$3&amp;"!$G$3")</f>
        <v>#REF!</v>
      </c>
      <c r="H4" s="26"/>
      <c r="I4" s="16"/>
      <c r="J4" s="135" t="s">
        <v>29</v>
      </c>
      <c r="K4" s="134" t="e">
        <f ca="1">INDIRECT($N$3&amp;"!$R$3")</f>
        <v>#REF!</v>
      </c>
      <c r="L4" s="13"/>
      <c r="M4" s="13"/>
      <c r="N4" s="151">
        <v>22</v>
      </c>
      <c r="O4" s="151"/>
    </row>
    <row r="5" spans="1:15" x14ac:dyDescent="0.25">
      <c r="B5" s="178" t="e">
        <f ca="1">"Thời gian: "&amp;$N$2&amp;" ngày "&amp;TEXT(DAY($O$2),"00")&amp;" tháng "&amp;TEXT(MONTH($O$2),"00")&amp;" năm " &amp; TEXT(YEAR($O$2),"0000")</f>
        <v>#REF!</v>
      </c>
      <c r="C5" s="178"/>
      <c r="D5" s="178"/>
      <c r="E5" s="178"/>
      <c r="F5" s="21" t="str">
        <f>"* Phòng thi: "&amp;L5&amp;" * "&amp;$N$6</f>
        <v>* Phòng thi: 1101/1 * 254 Nguyễn Văn Linh</v>
      </c>
      <c r="H5" s="22"/>
      <c r="I5" s="22"/>
      <c r="J5" s="135" t="s">
        <v>23</v>
      </c>
      <c r="K5" s="136" t="e">
        <f ca="1">INDIRECT($N$3&amp;"!$R$4")</f>
        <v>#REF!</v>
      </c>
      <c r="L5" s="152" t="str">
        <f>LEFT(N5,FIND("-",N5)-1)</f>
        <v>1101/1</v>
      </c>
      <c r="M5" s="152" t="s">
        <v>63</v>
      </c>
      <c r="N5" s="151" t="s">
        <v>64</v>
      </c>
      <c r="O5" s="151"/>
    </row>
    <row r="6" spans="1:15" x14ac:dyDescent="0.25">
      <c r="B6" s="181" t="s">
        <v>21</v>
      </c>
      <c r="C6" s="181" t="s">
        <v>4</v>
      </c>
      <c r="D6" s="183" t="s">
        <v>2</v>
      </c>
      <c r="E6" s="184"/>
      <c r="F6" s="181" t="s">
        <v>3</v>
      </c>
      <c r="G6" s="181" t="s">
        <v>24</v>
      </c>
      <c r="H6" s="181" t="s">
        <v>25</v>
      </c>
      <c r="I6" s="187" t="s">
        <v>27</v>
      </c>
      <c r="J6" s="187"/>
      <c r="K6" s="181" t="s">
        <v>26</v>
      </c>
      <c r="L6" s="13"/>
      <c r="M6" s="13"/>
      <c r="N6" s="151" t="s">
        <v>70</v>
      </c>
      <c r="O6" s="151"/>
    </row>
    <row r="7" spans="1:15" x14ac:dyDescent="0.25">
      <c r="B7" s="182"/>
      <c r="C7" s="182"/>
      <c r="D7" s="185"/>
      <c r="E7" s="186"/>
      <c r="F7" s="182"/>
      <c r="G7" s="182" t="s">
        <v>22</v>
      </c>
      <c r="H7" s="182" t="s">
        <v>22</v>
      </c>
      <c r="I7" s="23" t="s">
        <v>19</v>
      </c>
      <c r="J7" s="23" t="s">
        <v>20</v>
      </c>
      <c r="K7" s="182" t="s">
        <v>22</v>
      </c>
      <c r="L7" s="13"/>
      <c r="M7" s="13"/>
    </row>
    <row r="8" spans="1:15" ht="21.75" customHeight="1" x14ac:dyDescent="0.2">
      <c r="A8" s="84">
        <f>IF(ISNUMBER(N8),$N$4*(N8-1)+1,IF(B8&lt;=$N$4,A7+1,""))</f>
        <v>1</v>
      </c>
      <c r="B8" s="145">
        <v>1</v>
      </c>
      <c r="C8" s="56" t="e">
        <f ca="1">IF(ISNA(VLOOKUP($A8,INDIRECT($N$3&amp;"!$A$5:$WY$10177"),C$1,0)),"",IF(VLOOKUP($A8,INDIRECT($N$3&amp;"!$A$5:$WY$10177"),C$1,0)="","",VLOOKUP($A8,INDIRECT($N$3&amp;"!$A$5:$WY$10177"),C$1,0)))</f>
        <v>#REF!</v>
      </c>
      <c r="D8" s="52" t="e">
        <f ca="1">IF(ISNA(VLOOKUP($A8,INDIRECT($N$3&amp;"!$A$5:$WY$10177"),D$1,0)),"",IF(VLOOKUP($A8,INDIRECT($N$3&amp;"!$A$5:$WY$10177"),D$1,0)="","",VLOOKUP($A8,INDIRECT($N$3&amp;"!$A$5:$WY$10177"),D$1,0)))</f>
        <v>#REF!</v>
      </c>
      <c r="E8" s="53" t="e">
        <f ca="1">IF(ISNA(VLOOKUP($A8,INDIRECT($N$3&amp;"!$A$5:$WY$10177"),E$1,0)),"",IF(VLOOKUP($A8,INDIRECT($N$3&amp;"!$A$5:$WY$10177"),E$1,0)="","",VLOOKUP($A8,INDIRECT($N$3&amp;"!$A$5:$WY$10177"),E$1,0)))</f>
        <v>#REF!</v>
      </c>
      <c r="F8" s="54" t="e">
        <f ca="1">IF(ISNA(VLOOKUP($A8,INDIRECT($N$3&amp;"!$A$5:$WY$10177"),F$1,0)),"",IF(VLOOKUP($A8,INDIRECT($N$3&amp;"!$A$5:$WY$10177"),F$1,0)="","",VLOOKUP($A8,INDIRECT($N$3&amp;"!$A$5:$WY$10177"),F$1,0)))</f>
        <v>#REF!</v>
      </c>
      <c r="G8" s="51"/>
      <c r="H8" s="24"/>
      <c r="I8" s="24"/>
      <c r="J8" s="24"/>
      <c r="K8" s="24" t="e">
        <f ca="1">IF(ISNA(VLOOKUP($A8,INDIRECT($N$3&amp;"!$A$5:$WY$10177"),K$1,0)),"",IF(VLOOKUP($A8,INDIRECT($N$3&amp;"!$A$5:$WY$10177"),K$1,0)="","",VLOOKUP($A8,INDIRECT($N$3&amp;"!$A$5:$WY$10177"),K$1,0)))</f>
        <v>#REF!</v>
      </c>
      <c r="L8" s="25"/>
      <c r="M8" s="25"/>
      <c r="N8" s="19">
        <v>1</v>
      </c>
    </row>
    <row r="9" spans="1:15" ht="21.75" customHeight="1" x14ac:dyDescent="0.2">
      <c r="A9" s="84">
        <f t="shared" ref="A9:A36" si="0">IF(ISNUMBER(N9),$N$4*(N9-1)+1,IF(B9&lt;=$N$4,A8+1,""))</f>
        <v>2</v>
      </c>
      <c r="B9" s="145">
        <f>B8+1</f>
        <v>2</v>
      </c>
      <c r="C9" s="56" t="e">
        <f t="shared" ref="C9:F36" ca="1" si="1">IF(ISNA(VLOOKUP($A9,INDIRECT($N$3&amp;"!$A$5:$WY$10177"),C$1,0)),"",IF(VLOOKUP($A9,INDIRECT($N$3&amp;"!$A$5:$WY$10177"),C$1,0)="","",VLOOKUP($A9,INDIRECT($N$3&amp;"!$A$5:$WY$10177"),C$1,0)))</f>
        <v>#REF!</v>
      </c>
      <c r="D9" s="52" t="e">
        <f t="shared" ca="1" si="1"/>
        <v>#REF!</v>
      </c>
      <c r="E9" s="53" t="e">
        <f t="shared" ca="1" si="1"/>
        <v>#REF!</v>
      </c>
      <c r="F9" s="54" t="e">
        <f t="shared" ca="1" si="1"/>
        <v>#REF!</v>
      </c>
      <c r="G9" s="51"/>
      <c r="H9" s="24"/>
      <c r="I9" s="24"/>
      <c r="J9" s="24"/>
      <c r="K9" s="24" t="e">
        <f t="shared" ref="K9:K36" ca="1" si="2">IF(ISNA(VLOOKUP($A9,INDIRECT($N$3&amp;"!$A$5:$WY$10177"),K$1,0)),"",IF(VLOOKUP($A9,INDIRECT($N$3&amp;"!$A$5:$WY$10177"),K$1,0)="","",VLOOKUP($A9,INDIRECT($N$3&amp;"!$A$5:$WY$10177"),K$1,0)))</f>
        <v>#REF!</v>
      </c>
      <c r="L9" s="25"/>
      <c r="M9" s="25"/>
    </row>
    <row r="10" spans="1:15" ht="21.75" customHeight="1" x14ac:dyDescent="0.2">
      <c r="A10" s="84">
        <f t="shared" si="0"/>
        <v>3</v>
      </c>
      <c r="B10" s="145">
        <f t="shared" ref="B10:B36" si="3">B9+1</f>
        <v>3</v>
      </c>
      <c r="C10" s="56" t="e">
        <f t="shared" ca="1" si="1"/>
        <v>#REF!</v>
      </c>
      <c r="D10" s="52" t="e">
        <f t="shared" ca="1" si="1"/>
        <v>#REF!</v>
      </c>
      <c r="E10" s="53" t="e">
        <f t="shared" ca="1" si="1"/>
        <v>#REF!</v>
      </c>
      <c r="F10" s="54" t="e">
        <f t="shared" ca="1" si="1"/>
        <v>#REF!</v>
      </c>
      <c r="G10" s="51"/>
      <c r="H10" s="24"/>
      <c r="I10" s="24"/>
      <c r="J10" s="24"/>
      <c r="K10" s="24" t="e">
        <f t="shared" ca="1" si="2"/>
        <v>#REF!</v>
      </c>
      <c r="L10" s="25"/>
      <c r="M10" s="25"/>
    </row>
    <row r="11" spans="1:15" ht="21.75" customHeight="1" x14ac:dyDescent="0.2">
      <c r="A11" s="84">
        <f t="shared" si="0"/>
        <v>4</v>
      </c>
      <c r="B11" s="145">
        <f t="shared" si="3"/>
        <v>4</v>
      </c>
      <c r="C11" s="56" t="e">
        <f t="shared" ca="1" si="1"/>
        <v>#REF!</v>
      </c>
      <c r="D11" s="52" t="e">
        <f t="shared" ca="1" si="1"/>
        <v>#REF!</v>
      </c>
      <c r="E11" s="53" t="e">
        <f t="shared" ca="1" si="1"/>
        <v>#REF!</v>
      </c>
      <c r="F11" s="54" t="e">
        <f t="shared" ca="1" si="1"/>
        <v>#REF!</v>
      </c>
      <c r="G11" s="51"/>
      <c r="H11" s="24"/>
      <c r="I11" s="24"/>
      <c r="J11" s="24"/>
      <c r="K11" s="24" t="e">
        <f t="shared" ca="1" si="2"/>
        <v>#REF!</v>
      </c>
      <c r="L11" s="25"/>
      <c r="M11" s="25"/>
    </row>
    <row r="12" spans="1:15" ht="21.75" customHeight="1" x14ac:dyDescent="0.2">
      <c r="A12" s="84">
        <f t="shared" si="0"/>
        <v>5</v>
      </c>
      <c r="B12" s="145">
        <f t="shared" si="3"/>
        <v>5</v>
      </c>
      <c r="C12" s="56" t="e">
        <f t="shared" ca="1" si="1"/>
        <v>#REF!</v>
      </c>
      <c r="D12" s="52" t="e">
        <f t="shared" ca="1" si="1"/>
        <v>#REF!</v>
      </c>
      <c r="E12" s="53" t="e">
        <f t="shared" ca="1" si="1"/>
        <v>#REF!</v>
      </c>
      <c r="F12" s="54" t="e">
        <f t="shared" ca="1" si="1"/>
        <v>#REF!</v>
      </c>
      <c r="G12" s="51"/>
      <c r="H12" s="24"/>
      <c r="I12" s="24"/>
      <c r="J12" s="24"/>
      <c r="K12" s="24" t="e">
        <f t="shared" ca="1" si="2"/>
        <v>#REF!</v>
      </c>
      <c r="L12" s="25"/>
      <c r="M12" s="25"/>
    </row>
    <row r="13" spans="1:15" ht="21.75" customHeight="1" x14ac:dyDescent="0.2">
      <c r="A13" s="84">
        <f t="shared" si="0"/>
        <v>6</v>
      </c>
      <c r="B13" s="145">
        <f t="shared" si="3"/>
        <v>6</v>
      </c>
      <c r="C13" s="56" t="e">
        <f t="shared" ca="1" si="1"/>
        <v>#REF!</v>
      </c>
      <c r="D13" s="52" t="e">
        <f t="shared" ca="1" si="1"/>
        <v>#REF!</v>
      </c>
      <c r="E13" s="53" t="e">
        <f t="shared" ca="1" si="1"/>
        <v>#REF!</v>
      </c>
      <c r="F13" s="54" t="e">
        <f t="shared" ca="1" si="1"/>
        <v>#REF!</v>
      </c>
      <c r="G13" s="51"/>
      <c r="H13" s="24"/>
      <c r="I13" s="24"/>
      <c r="J13" s="24"/>
      <c r="K13" s="24" t="e">
        <f t="shared" ca="1" si="2"/>
        <v>#REF!</v>
      </c>
      <c r="L13" s="25"/>
      <c r="M13" s="25"/>
    </row>
    <row r="14" spans="1:15" ht="21.75" customHeight="1" x14ac:dyDescent="0.2">
      <c r="A14" s="84">
        <f t="shared" si="0"/>
        <v>7</v>
      </c>
      <c r="B14" s="145">
        <f t="shared" si="3"/>
        <v>7</v>
      </c>
      <c r="C14" s="56" t="e">
        <f t="shared" ca="1" si="1"/>
        <v>#REF!</v>
      </c>
      <c r="D14" s="52" t="e">
        <f t="shared" ca="1" si="1"/>
        <v>#REF!</v>
      </c>
      <c r="E14" s="53" t="e">
        <f t="shared" ca="1" si="1"/>
        <v>#REF!</v>
      </c>
      <c r="F14" s="54" t="e">
        <f t="shared" ca="1" si="1"/>
        <v>#REF!</v>
      </c>
      <c r="G14" s="51"/>
      <c r="H14" s="24"/>
      <c r="I14" s="24"/>
      <c r="J14" s="24"/>
      <c r="K14" s="24" t="e">
        <f t="shared" ca="1" si="2"/>
        <v>#REF!</v>
      </c>
      <c r="L14" s="25"/>
      <c r="M14" s="25"/>
    </row>
    <row r="15" spans="1:15" ht="21.75" customHeight="1" x14ac:dyDescent="0.2">
      <c r="A15" s="84">
        <f t="shared" si="0"/>
        <v>8</v>
      </c>
      <c r="B15" s="145">
        <f t="shared" si="3"/>
        <v>8</v>
      </c>
      <c r="C15" s="56" t="e">
        <f t="shared" ca="1" si="1"/>
        <v>#REF!</v>
      </c>
      <c r="D15" s="52" t="e">
        <f t="shared" ca="1" si="1"/>
        <v>#REF!</v>
      </c>
      <c r="E15" s="53" t="e">
        <f t="shared" ca="1" si="1"/>
        <v>#REF!</v>
      </c>
      <c r="F15" s="54" t="e">
        <f t="shared" ca="1" si="1"/>
        <v>#REF!</v>
      </c>
      <c r="G15" s="51"/>
      <c r="H15" s="24"/>
      <c r="I15" s="24"/>
      <c r="J15" s="24"/>
      <c r="K15" s="24" t="e">
        <f t="shared" ca="1" si="2"/>
        <v>#REF!</v>
      </c>
      <c r="L15" s="25"/>
      <c r="M15" s="25"/>
    </row>
    <row r="16" spans="1:15" ht="21.75" customHeight="1" x14ac:dyDescent="0.2">
      <c r="A16" s="84">
        <f t="shared" si="0"/>
        <v>9</v>
      </c>
      <c r="B16" s="145">
        <f t="shared" si="3"/>
        <v>9</v>
      </c>
      <c r="C16" s="56" t="e">
        <f t="shared" ca="1" si="1"/>
        <v>#REF!</v>
      </c>
      <c r="D16" s="52" t="e">
        <f t="shared" ca="1" si="1"/>
        <v>#REF!</v>
      </c>
      <c r="E16" s="53" t="e">
        <f t="shared" ca="1" si="1"/>
        <v>#REF!</v>
      </c>
      <c r="F16" s="54" t="e">
        <f t="shared" ca="1" si="1"/>
        <v>#REF!</v>
      </c>
      <c r="G16" s="51"/>
      <c r="H16" s="24"/>
      <c r="I16" s="24"/>
      <c r="J16" s="24"/>
      <c r="K16" s="24" t="e">
        <f t="shared" ca="1" si="2"/>
        <v>#REF!</v>
      </c>
      <c r="L16" s="25"/>
      <c r="M16" s="25"/>
    </row>
    <row r="17" spans="1:13" ht="21.75" customHeight="1" x14ac:dyDescent="0.2">
      <c r="A17" s="84">
        <f t="shared" si="0"/>
        <v>10</v>
      </c>
      <c r="B17" s="145">
        <f t="shared" si="3"/>
        <v>10</v>
      </c>
      <c r="C17" s="56" t="e">
        <f t="shared" ca="1" si="1"/>
        <v>#REF!</v>
      </c>
      <c r="D17" s="52" t="e">
        <f t="shared" ca="1" si="1"/>
        <v>#REF!</v>
      </c>
      <c r="E17" s="53" t="e">
        <f t="shared" ca="1" si="1"/>
        <v>#REF!</v>
      </c>
      <c r="F17" s="54" t="e">
        <f t="shared" ca="1" si="1"/>
        <v>#REF!</v>
      </c>
      <c r="G17" s="51"/>
      <c r="H17" s="24"/>
      <c r="I17" s="24"/>
      <c r="J17" s="24"/>
      <c r="K17" s="24" t="e">
        <f t="shared" ca="1" si="2"/>
        <v>#REF!</v>
      </c>
      <c r="L17" s="25"/>
      <c r="M17" s="25"/>
    </row>
    <row r="18" spans="1:13" ht="21.75" customHeight="1" x14ac:dyDescent="0.2">
      <c r="A18" s="84">
        <f t="shared" si="0"/>
        <v>11</v>
      </c>
      <c r="B18" s="145">
        <f t="shared" si="3"/>
        <v>11</v>
      </c>
      <c r="C18" s="56" t="e">
        <f t="shared" ca="1" si="1"/>
        <v>#REF!</v>
      </c>
      <c r="D18" s="52" t="e">
        <f t="shared" ca="1" si="1"/>
        <v>#REF!</v>
      </c>
      <c r="E18" s="53" t="e">
        <f t="shared" ca="1" si="1"/>
        <v>#REF!</v>
      </c>
      <c r="F18" s="54" t="e">
        <f t="shared" ca="1" si="1"/>
        <v>#REF!</v>
      </c>
      <c r="G18" s="51"/>
      <c r="H18" s="24"/>
      <c r="I18" s="24"/>
      <c r="J18" s="24"/>
      <c r="K18" s="24" t="e">
        <f t="shared" ca="1" si="2"/>
        <v>#REF!</v>
      </c>
      <c r="L18" s="25"/>
      <c r="M18" s="25"/>
    </row>
    <row r="19" spans="1:13" ht="21.75" customHeight="1" x14ac:dyDescent="0.2">
      <c r="A19" s="84">
        <f t="shared" si="0"/>
        <v>12</v>
      </c>
      <c r="B19" s="145">
        <f t="shared" si="3"/>
        <v>12</v>
      </c>
      <c r="C19" s="56" t="e">
        <f t="shared" ca="1" si="1"/>
        <v>#REF!</v>
      </c>
      <c r="D19" s="52" t="e">
        <f t="shared" ca="1" si="1"/>
        <v>#REF!</v>
      </c>
      <c r="E19" s="53" t="e">
        <f t="shared" ca="1" si="1"/>
        <v>#REF!</v>
      </c>
      <c r="F19" s="54" t="e">
        <f t="shared" ca="1" si="1"/>
        <v>#REF!</v>
      </c>
      <c r="G19" s="51"/>
      <c r="H19" s="24"/>
      <c r="I19" s="24"/>
      <c r="J19" s="24"/>
      <c r="K19" s="24" t="e">
        <f t="shared" ca="1" si="2"/>
        <v>#REF!</v>
      </c>
      <c r="L19" s="25"/>
      <c r="M19" s="25"/>
    </row>
    <row r="20" spans="1:13" ht="21.75" customHeight="1" x14ac:dyDescent="0.2">
      <c r="A20" s="84">
        <f t="shared" si="0"/>
        <v>13</v>
      </c>
      <c r="B20" s="145">
        <f t="shared" si="3"/>
        <v>13</v>
      </c>
      <c r="C20" s="56" t="e">
        <f t="shared" ca="1" si="1"/>
        <v>#REF!</v>
      </c>
      <c r="D20" s="52" t="e">
        <f t="shared" ca="1" si="1"/>
        <v>#REF!</v>
      </c>
      <c r="E20" s="53" t="e">
        <f t="shared" ca="1" si="1"/>
        <v>#REF!</v>
      </c>
      <c r="F20" s="54" t="e">
        <f t="shared" ca="1" si="1"/>
        <v>#REF!</v>
      </c>
      <c r="G20" s="51"/>
      <c r="H20" s="24"/>
      <c r="I20" s="24"/>
      <c r="J20" s="24"/>
      <c r="K20" s="24" t="e">
        <f t="shared" ca="1" si="2"/>
        <v>#REF!</v>
      </c>
      <c r="L20" s="25"/>
      <c r="M20" s="25"/>
    </row>
    <row r="21" spans="1:13" ht="21.75" customHeight="1" x14ac:dyDescent="0.2">
      <c r="A21" s="84">
        <f t="shared" si="0"/>
        <v>14</v>
      </c>
      <c r="B21" s="145">
        <f t="shared" si="3"/>
        <v>14</v>
      </c>
      <c r="C21" s="56" t="e">
        <f t="shared" ca="1" si="1"/>
        <v>#REF!</v>
      </c>
      <c r="D21" s="52" t="e">
        <f t="shared" ca="1" si="1"/>
        <v>#REF!</v>
      </c>
      <c r="E21" s="53" t="e">
        <f t="shared" ca="1" si="1"/>
        <v>#REF!</v>
      </c>
      <c r="F21" s="54" t="e">
        <f t="shared" ca="1" si="1"/>
        <v>#REF!</v>
      </c>
      <c r="G21" s="51"/>
      <c r="H21" s="24"/>
      <c r="I21" s="24"/>
      <c r="J21" s="24"/>
      <c r="K21" s="24" t="e">
        <f t="shared" ca="1" si="2"/>
        <v>#REF!</v>
      </c>
      <c r="L21" s="25"/>
      <c r="M21" s="25"/>
    </row>
    <row r="22" spans="1:13" ht="21.75" customHeight="1" x14ac:dyDescent="0.2">
      <c r="A22" s="84">
        <f t="shared" si="0"/>
        <v>15</v>
      </c>
      <c r="B22" s="145">
        <f t="shared" si="3"/>
        <v>15</v>
      </c>
      <c r="C22" s="56" t="e">
        <f t="shared" ca="1" si="1"/>
        <v>#REF!</v>
      </c>
      <c r="D22" s="52" t="e">
        <f t="shared" ca="1" si="1"/>
        <v>#REF!</v>
      </c>
      <c r="E22" s="53" t="e">
        <f t="shared" ca="1" si="1"/>
        <v>#REF!</v>
      </c>
      <c r="F22" s="54" t="e">
        <f t="shared" ca="1" si="1"/>
        <v>#REF!</v>
      </c>
      <c r="G22" s="51"/>
      <c r="H22" s="24"/>
      <c r="I22" s="24"/>
      <c r="J22" s="24"/>
      <c r="K22" s="24" t="e">
        <f t="shared" ca="1" si="2"/>
        <v>#REF!</v>
      </c>
      <c r="L22" s="25"/>
      <c r="M22" s="25"/>
    </row>
    <row r="23" spans="1:13" ht="21.75" customHeight="1" x14ac:dyDescent="0.2">
      <c r="A23" s="84">
        <f t="shared" si="0"/>
        <v>16</v>
      </c>
      <c r="B23" s="145">
        <f t="shared" si="3"/>
        <v>16</v>
      </c>
      <c r="C23" s="56" t="e">
        <f t="shared" ca="1" si="1"/>
        <v>#REF!</v>
      </c>
      <c r="D23" s="52" t="e">
        <f t="shared" ca="1" si="1"/>
        <v>#REF!</v>
      </c>
      <c r="E23" s="53" t="e">
        <f t="shared" ca="1" si="1"/>
        <v>#REF!</v>
      </c>
      <c r="F23" s="54" t="e">
        <f t="shared" ca="1" si="1"/>
        <v>#REF!</v>
      </c>
      <c r="G23" s="51"/>
      <c r="H23" s="24"/>
      <c r="I23" s="24"/>
      <c r="J23" s="24"/>
      <c r="K23" s="24" t="e">
        <f t="shared" ca="1" si="2"/>
        <v>#REF!</v>
      </c>
      <c r="L23" s="25"/>
      <c r="M23" s="25"/>
    </row>
    <row r="24" spans="1:13" ht="21.75" customHeight="1" x14ac:dyDescent="0.2">
      <c r="A24" s="84">
        <f t="shared" si="0"/>
        <v>17</v>
      </c>
      <c r="B24" s="145">
        <f t="shared" si="3"/>
        <v>17</v>
      </c>
      <c r="C24" s="56" t="e">
        <f t="shared" ca="1" si="1"/>
        <v>#REF!</v>
      </c>
      <c r="D24" s="52" t="e">
        <f t="shared" ca="1" si="1"/>
        <v>#REF!</v>
      </c>
      <c r="E24" s="53" t="e">
        <f t="shared" ca="1" si="1"/>
        <v>#REF!</v>
      </c>
      <c r="F24" s="54" t="e">
        <f t="shared" ca="1" si="1"/>
        <v>#REF!</v>
      </c>
      <c r="G24" s="51"/>
      <c r="H24" s="24"/>
      <c r="I24" s="24"/>
      <c r="J24" s="24"/>
      <c r="K24" s="24" t="e">
        <f t="shared" ca="1" si="2"/>
        <v>#REF!</v>
      </c>
      <c r="L24" s="25"/>
      <c r="M24" s="25"/>
    </row>
    <row r="25" spans="1:13" ht="21.75" customHeight="1" x14ac:dyDescent="0.2">
      <c r="A25" s="84">
        <f t="shared" si="0"/>
        <v>18</v>
      </c>
      <c r="B25" s="145">
        <f t="shared" si="3"/>
        <v>18</v>
      </c>
      <c r="C25" s="56" t="e">
        <f t="shared" ca="1" si="1"/>
        <v>#REF!</v>
      </c>
      <c r="D25" s="52" t="e">
        <f t="shared" ca="1" si="1"/>
        <v>#REF!</v>
      </c>
      <c r="E25" s="53" t="e">
        <f t="shared" ca="1" si="1"/>
        <v>#REF!</v>
      </c>
      <c r="F25" s="54" t="e">
        <f t="shared" ca="1" si="1"/>
        <v>#REF!</v>
      </c>
      <c r="G25" s="51"/>
      <c r="H25" s="24"/>
      <c r="I25" s="24"/>
      <c r="J25" s="24"/>
      <c r="K25" s="24" t="e">
        <f t="shared" ca="1" si="2"/>
        <v>#REF!</v>
      </c>
      <c r="L25" s="25"/>
      <c r="M25" s="25"/>
    </row>
    <row r="26" spans="1:13" ht="21.75" customHeight="1" x14ac:dyDescent="0.2">
      <c r="A26" s="84">
        <f t="shared" si="0"/>
        <v>19</v>
      </c>
      <c r="B26" s="145">
        <f t="shared" si="3"/>
        <v>19</v>
      </c>
      <c r="C26" s="56" t="e">
        <f t="shared" ca="1" si="1"/>
        <v>#REF!</v>
      </c>
      <c r="D26" s="52" t="e">
        <f t="shared" ca="1" si="1"/>
        <v>#REF!</v>
      </c>
      <c r="E26" s="53" t="e">
        <f t="shared" ca="1" si="1"/>
        <v>#REF!</v>
      </c>
      <c r="F26" s="54" t="e">
        <f t="shared" ca="1" si="1"/>
        <v>#REF!</v>
      </c>
      <c r="G26" s="51"/>
      <c r="H26" s="24"/>
      <c r="I26" s="24"/>
      <c r="J26" s="24"/>
      <c r="K26" s="24" t="e">
        <f t="shared" ca="1" si="2"/>
        <v>#REF!</v>
      </c>
      <c r="L26" s="25"/>
      <c r="M26" s="25"/>
    </row>
    <row r="27" spans="1:13" ht="21.75" customHeight="1" x14ac:dyDescent="0.2">
      <c r="A27" s="84">
        <f t="shared" si="0"/>
        <v>20</v>
      </c>
      <c r="B27" s="145">
        <f t="shared" si="3"/>
        <v>20</v>
      </c>
      <c r="C27" s="56" t="e">
        <f t="shared" ca="1" si="1"/>
        <v>#REF!</v>
      </c>
      <c r="D27" s="52" t="e">
        <f t="shared" ca="1" si="1"/>
        <v>#REF!</v>
      </c>
      <c r="E27" s="53" t="e">
        <f t="shared" ca="1" si="1"/>
        <v>#REF!</v>
      </c>
      <c r="F27" s="54" t="e">
        <f t="shared" ca="1" si="1"/>
        <v>#REF!</v>
      </c>
      <c r="G27" s="51"/>
      <c r="H27" s="24"/>
      <c r="I27" s="24"/>
      <c r="J27" s="24"/>
      <c r="K27" s="24" t="e">
        <f t="shared" ca="1" si="2"/>
        <v>#REF!</v>
      </c>
      <c r="L27" s="25"/>
      <c r="M27" s="25"/>
    </row>
    <row r="28" spans="1:13" ht="21.75" customHeight="1" x14ac:dyDescent="0.2">
      <c r="A28" s="84">
        <f t="shared" si="0"/>
        <v>21</v>
      </c>
      <c r="B28" s="145">
        <f t="shared" si="3"/>
        <v>21</v>
      </c>
      <c r="C28" s="56" t="e">
        <f t="shared" ca="1" si="1"/>
        <v>#REF!</v>
      </c>
      <c r="D28" s="52" t="e">
        <f t="shared" ca="1" si="1"/>
        <v>#REF!</v>
      </c>
      <c r="E28" s="53" t="e">
        <f t="shared" ca="1" si="1"/>
        <v>#REF!</v>
      </c>
      <c r="F28" s="54" t="e">
        <f t="shared" ca="1" si="1"/>
        <v>#REF!</v>
      </c>
      <c r="G28" s="51"/>
      <c r="H28" s="24"/>
      <c r="I28" s="24"/>
      <c r="J28" s="24"/>
      <c r="K28" s="24" t="e">
        <f t="shared" ca="1" si="2"/>
        <v>#REF!</v>
      </c>
      <c r="L28" s="25"/>
      <c r="M28" s="25"/>
    </row>
    <row r="29" spans="1:13" ht="21.75" customHeight="1" x14ac:dyDescent="0.2">
      <c r="A29" s="84">
        <f t="shared" si="0"/>
        <v>22</v>
      </c>
      <c r="B29" s="145">
        <f t="shared" si="3"/>
        <v>22</v>
      </c>
      <c r="C29" s="56" t="e">
        <f t="shared" ca="1" si="1"/>
        <v>#REF!</v>
      </c>
      <c r="D29" s="52" t="e">
        <f t="shared" ca="1" si="1"/>
        <v>#REF!</v>
      </c>
      <c r="E29" s="53" t="e">
        <f t="shared" ca="1" si="1"/>
        <v>#REF!</v>
      </c>
      <c r="F29" s="54" t="e">
        <f t="shared" ca="1" si="1"/>
        <v>#REF!</v>
      </c>
      <c r="G29" s="51"/>
      <c r="H29" s="24"/>
      <c r="I29" s="24"/>
      <c r="J29" s="24"/>
      <c r="K29" s="24" t="e">
        <f t="shared" ca="1" si="2"/>
        <v>#REF!</v>
      </c>
      <c r="L29" s="25"/>
      <c r="M29" s="25"/>
    </row>
    <row r="30" spans="1:13" ht="21.75" customHeight="1" x14ac:dyDescent="0.2">
      <c r="A30" s="84" t="str">
        <f t="shared" si="0"/>
        <v/>
      </c>
      <c r="B30" s="145">
        <f t="shared" si="3"/>
        <v>23</v>
      </c>
      <c r="C30" s="56" t="e">
        <f t="shared" ca="1" si="1"/>
        <v>#REF!</v>
      </c>
      <c r="D30" s="52" t="e">
        <f t="shared" ca="1" si="1"/>
        <v>#REF!</v>
      </c>
      <c r="E30" s="53" t="e">
        <f t="shared" ca="1" si="1"/>
        <v>#REF!</v>
      </c>
      <c r="F30" s="54" t="e">
        <f t="shared" ca="1" si="1"/>
        <v>#REF!</v>
      </c>
      <c r="G30" s="51"/>
      <c r="H30" s="24"/>
      <c r="I30" s="24"/>
      <c r="J30" s="24"/>
      <c r="K30" s="24" t="e">
        <f t="shared" ca="1" si="2"/>
        <v>#REF!</v>
      </c>
      <c r="L30" s="25"/>
      <c r="M30" s="25"/>
    </row>
    <row r="31" spans="1:13" ht="21.75" customHeight="1" x14ac:dyDescent="0.2">
      <c r="A31" s="84" t="str">
        <f t="shared" si="0"/>
        <v/>
      </c>
      <c r="B31" s="145">
        <f t="shared" si="3"/>
        <v>24</v>
      </c>
      <c r="C31" s="56" t="e">
        <f t="shared" ca="1" si="1"/>
        <v>#REF!</v>
      </c>
      <c r="D31" s="52" t="e">
        <f t="shared" ca="1" si="1"/>
        <v>#REF!</v>
      </c>
      <c r="E31" s="53" t="e">
        <f t="shared" ca="1" si="1"/>
        <v>#REF!</v>
      </c>
      <c r="F31" s="54" t="e">
        <f t="shared" ca="1" si="1"/>
        <v>#REF!</v>
      </c>
      <c r="G31" s="51"/>
      <c r="H31" s="24"/>
      <c r="I31" s="24"/>
      <c r="J31" s="24"/>
      <c r="K31" s="24" t="e">
        <f t="shared" ca="1" si="2"/>
        <v>#REF!</v>
      </c>
      <c r="L31" s="25"/>
      <c r="M31" s="25"/>
    </row>
    <row r="32" spans="1:13" ht="21.75" customHeight="1" x14ac:dyDescent="0.2">
      <c r="A32" s="84" t="str">
        <f t="shared" si="0"/>
        <v/>
      </c>
      <c r="B32" s="145">
        <f t="shared" si="3"/>
        <v>25</v>
      </c>
      <c r="C32" s="56" t="e">
        <f t="shared" ca="1" si="1"/>
        <v>#REF!</v>
      </c>
      <c r="D32" s="52" t="e">
        <f t="shared" ca="1" si="1"/>
        <v>#REF!</v>
      </c>
      <c r="E32" s="53" t="e">
        <f t="shared" ca="1" si="1"/>
        <v>#REF!</v>
      </c>
      <c r="F32" s="54" t="e">
        <f t="shared" ca="1" si="1"/>
        <v>#REF!</v>
      </c>
      <c r="G32" s="51"/>
      <c r="H32" s="24"/>
      <c r="I32" s="24"/>
      <c r="J32" s="24"/>
      <c r="K32" s="24" t="e">
        <f t="shared" ca="1" si="2"/>
        <v>#REF!</v>
      </c>
      <c r="L32" s="25"/>
      <c r="M32" s="25"/>
    </row>
    <row r="33" spans="1:14" ht="21.75" customHeight="1" x14ac:dyDescent="0.2">
      <c r="A33" s="84" t="str">
        <f t="shared" si="0"/>
        <v/>
      </c>
      <c r="B33" s="145">
        <f t="shared" si="3"/>
        <v>26</v>
      </c>
      <c r="C33" s="56" t="e">
        <f t="shared" ca="1" si="1"/>
        <v>#REF!</v>
      </c>
      <c r="D33" s="52" t="e">
        <f t="shared" ca="1" si="1"/>
        <v>#REF!</v>
      </c>
      <c r="E33" s="53" t="e">
        <f t="shared" ca="1" si="1"/>
        <v>#REF!</v>
      </c>
      <c r="F33" s="54" t="e">
        <f t="shared" ca="1" si="1"/>
        <v>#REF!</v>
      </c>
      <c r="G33" s="51"/>
      <c r="H33" s="24"/>
      <c r="I33" s="24"/>
      <c r="J33" s="24"/>
      <c r="K33" s="24" t="e">
        <f t="shared" ca="1" si="2"/>
        <v>#REF!</v>
      </c>
      <c r="L33" s="25"/>
      <c r="M33" s="25"/>
    </row>
    <row r="34" spans="1:14" ht="21.75" customHeight="1" x14ac:dyDescent="0.2">
      <c r="A34" s="84" t="str">
        <f t="shared" si="0"/>
        <v/>
      </c>
      <c r="B34" s="145">
        <f t="shared" si="3"/>
        <v>27</v>
      </c>
      <c r="C34" s="56" t="e">
        <f t="shared" ca="1" si="1"/>
        <v>#REF!</v>
      </c>
      <c r="D34" s="52" t="e">
        <f t="shared" ca="1" si="1"/>
        <v>#REF!</v>
      </c>
      <c r="E34" s="53" t="e">
        <f t="shared" ca="1" si="1"/>
        <v>#REF!</v>
      </c>
      <c r="F34" s="54" t="e">
        <f t="shared" ca="1" si="1"/>
        <v>#REF!</v>
      </c>
      <c r="G34" s="51"/>
      <c r="H34" s="24"/>
      <c r="I34" s="24"/>
      <c r="J34" s="24"/>
      <c r="K34" s="24" t="e">
        <f t="shared" ca="1" si="2"/>
        <v>#REF!</v>
      </c>
      <c r="L34" s="25"/>
      <c r="M34" s="25"/>
    </row>
    <row r="35" spans="1:14" ht="21.75" customHeight="1" x14ac:dyDescent="0.2">
      <c r="A35" s="84" t="str">
        <f t="shared" si="0"/>
        <v/>
      </c>
      <c r="B35" s="145">
        <f t="shared" si="3"/>
        <v>28</v>
      </c>
      <c r="C35" s="56" t="e">
        <f t="shared" ca="1" si="1"/>
        <v>#REF!</v>
      </c>
      <c r="D35" s="52" t="e">
        <f t="shared" ca="1" si="1"/>
        <v>#REF!</v>
      </c>
      <c r="E35" s="53" t="e">
        <f t="shared" ca="1" si="1"/>
        <v>#REF!</v>
      </c>
      <c r="F35" s="54" t="e">
        <f t="shared" ca="1" si="1"/>
        <v>#REF!</v>
      </c>
      <c r="G35" s="51"/>
      <c r="H35" s="24"/>
      <c r="I35" s="24"/>
      <c r="J35" s="24"/>
      <c r="K35" s="24" t="e">
        <f t="shared" ca="1" si="2"/>
        <v>#REF!</v>
      </c>
      <c r="L35" s="25"/>
      <c r="M35" s="25"/>
    </row>
    <row r="36" spans="1:14" ht="21.75" customHeight="1" x14ac:dyDescent="0.2">
      <c r="A36" s="84" t="str">
        <f t="shared" si="0"/>
        <v/>
      </c>
      <c r="B36" s="145">
        <f t="shared" si="3"/>
        <v>29</v>
      </c>
      <c r="C36" s="56" t="e">
        <f t="shared" ca="1" si="1"/>
        <v>#REF!</v>
      </c>
      <c r="D36" s="52" t="e">
        <f t="shared" ca="1" si="1"/>
        <v>#REF!</v>
      </c>
      <c r="E36" s="53" t="e">
        <f t="shared" ca="1" si="1"/>
        <v>#REF!</v>
      </c>
      <c r="F36" s="54" t="e">
        <f t="shared" ca="1" si="1"/>
        <v>#REF!</v>
      </c>
      <c r="G36" s="51"/>
      <c r="H36" s="24"/>
      <c r="I36" s="24"/>
      <c r="J36" s="24"/>
      <c r="K36" s="24" t="e">
        <f t="shared" ca="1" si="2"/>
        <v>#REF!</v>
      </c>
      <c r="L36" s="25"/>
      <c r="M36" s="25"/>
    </row>
    <row r="37" spans="1:14" x14ac:dyDescent="0.25">
      <c r="B37" s="178" t="e">
        <f ca="1">"Thời gian: "&amp;$N$2&amp;" ngày "&amp;TEXT(DAY($O$2),"00")&amp;" tháng "&amp;TEXT(MONTH($O$2),"00")&amp;" năm " &amp; TEXT(YEAR($O$2),"0000")</f>
        <v>#REF!</v>
      </c>
      <c r="C37" s="178"/>
      <c r="D37" s="178"/>
      <c r="E37" s="178"/>
      <c r="F37" s="21" t="str">
        <f>"* Phòng thi: "&amp;L37&amp;" * "&amp;$N$6</f>
        <v>* Phòng thi: 1101/2 * 254 Nguyễn Văn Linh</v>
      </c>
      <c r="H37" s="22"/>
      <c r="I37" s="22"/>
      <c r="J37" s="135" t="s">
        <v>23</v>
      </c>
      <c r="K37" s="136" t="e">
        <f ca="1">INDIRECT($N$3&amp;"!$R$4")</f>
        <v>#REF!</v>
      </c>
      <c r="L37" s="152" t="str">
        <f>IF(ISERROR(FIND("-",SUBSTITUTE(N37,L5&amp;"-",""))),N37,LEFT(SUBSTITUTE(N37,L5&amp;"-",""),FIND("-",SUBSTITUTE(N37,L5&amp;"-",""))-1))</f>
        <v>1101/2</v>
      </c>
      <c r="M37" s="152" t="s">
        <v>63</v>
      </c>
      <c r="N37" s="19" t="str">
        <f>SUBSTITUTE(N5,L5&amp;"-","")</f>
        <v>1101/2</v>
      </c>
    </row>
    <row r="38" spans="1:14" x14ac:dyDescent="0.25">
      <c r="B38" s="181" t="s">
        <v>21</v>
      </c>
      <c r="C38" s="181" t="s">
        <v>4</v>
      </c>
      <c r="D38" s="183" t="s">
        <v>2</v>
      </c>
      <c r="E38" s="184"/>
      <c r="F38" s="181" t="s">
        <v>3</v>
      </c>
      <c r="G38" s="181" t="s">
        <v>24</v>
      </c>
      <c r="H38" s="181" t="s">
        <v>25</v>
      </c>
      <c r="I38" s="187" t="s">
        <v>27</v>
      </c>
      <c r="J38" s="187"/>
      <c r="K38" s="181" t="s">
        <v>26</v>
      </c>
      <c r="L38" s="13"/>
      <c r="M38" s="13"/>
    </row>
    <row r="39" spans="1:14" x14ac:dyDescent="0.25">
      <c r="B39" s="182"/>
      <c r="C39" s="182"/>
      <c r="D39" s="185"/>
      <c r="E39" s="186"/>
      <c r="F39" s="182"/>
      <c r="G39" s="182" t="s">
        <v>22</v>
      </c>
      <c r="H39" s="182" t="s">
        <v>22</v>
      </c>
      <c r="I39" s="23" t="s">
        <v>19</v>
      </c>
      <c r="J39" s="23" t="s">
        <v>20</v>
      </c>
      <c r="K39" s="182" t="s">
        <v>22</v>
      </c>
      <c r="L39" s="13"/>
      <c r="M39" s="13"/>
    </row>
    <row r="40" spans="1:14" ht="21.75" customHeight="1" x14ac:dyDescent="0.2">
      <c r="A40" s="84">
        <f>IF(ISNUMBER(N40),$N$4*(N40-1)+1,IF(B40&lt;=$N$4,A39+1,""))</f>
        <v>23</v>
      </c>
      <c r="B40" s="145">
        <v>1</v>
      </c>
      <c r="C40" s="56" t="e">
        <f t="shared" ref="C40:F55" ca="1" si="4">IF(ISNA(VLOOKUP($A40,INDIRECT($N$3&amp;"!$A$5:$WY$10177"),C$1,0)),"",IF(VLOOKUP($A40,INDIRECT($N$3&amp;"!$A$5:$WY$10177"),C$1,0)="","",VLOOKUP($A40,INDIRECT($N$3&amp;"!$A$5:$WY$10177"),C$1,0)))</f>
        <v>#REF!</v>
      </c>
      <c r="D40" s="52" t="e">
        <f t="shared" ca="1" si="4"/>
        <v>#REF!</v>
      </c>
      <c r="E40" s="53" t="e">
        <f t="shared" ca="1" si="4"/>
        <v>#REF!</v>
      </c>
      <c r="F40" s="54" t="e">
        <f t="shared" ca="1" si="4"/>
        <v>#REF!</v>
      </c>
      <c r="G40" s="51"/>
      <c r="H40" s="24"/>
      <c r="I40" s="24"/>
      <c r="J40" s="24"/>
      <c r="K40" s="24" t="e">
        <f t="shared" ref="K40:K68" ca="1" si="5">IF(ISNA(VLOOKUP($A40,INDIRECT($N$3&amp;"!$A$5:$WY$10177"),K$1,0)),"",IF(VLOOKUP($A40,INDIRECT($N$3&amp;"!$A$5:$WY$10177"),K$1,0)="","",VLOOKUP($A40,INDIRECT($N$3&amp;"!$A$5:$WY$10177"),K$1,0)))</f>
        <v>#REF!</v>
      </c>
      <c r="L40" s="25"/>
      <c r="M40" s="25"/>
      <c r="N40" s="19">
        <f>N8+1</f>
        <v>2</v>
      </c>
    </row>
    <row r="41" spans="1:14" ht="21.75" customHeight="1" x14ac:dyDescent="0.2">
      <c r="A41" s="84">
        <f t="shared" ref="A41:A68" si="6">IF(ISNUMBER(N41),$N$4*(N41-1)+1,IF(B41&lt;=$N$4,A40+1,""))</f>
        <v>24</v>
      </c>
      <c r="B41" s="145">
        <f>B40+1</f>
        <v>2</v>
      </c>
      <c r="C41" s="56" t="e">
        <f t="shared" ca="1" si="4"/>
        <v>#REF!</v>
      </c>
      <c r="D41" s="52" t="e">
        <f t="shared" ca="1" si="4"/>
        <v>#REF!</v>
      </c>
      <c r="E41" s="53" t="e">
        <f t="shared" ca="1" si="4"/>
        <v>#REF!</v>
      </c>
      <c r="F41" s="54" t="e">
        <f t="shared" ca="1" si="4"/>
        <v>#REF!</v>
      </c>
      <c r="G41" s="51"/>
      <c r="H41" s="24"/>
      <c r="I41" s="24"/>
      <c r="J41" s="24"/>
      <c r="K41" s="24" t="e">
        <f t="shared" ca="1" si="5"/>
        <v>#REF!</v>
      </c>
      <c r="L41" s="25"/>
      <c r="M41" s="25"/>
    </row>
    <row r="42" spans="1:14" ht="21.75" customHeight="1" x14ac:dyDescent="0.2">
      <c r="A42" s="84">
        <f t="shared" si="6"/>
        <v>25</v>
      </c>
      <c r="B42" s="145">
        <f t="shared" ref="B42:B68" si="7">B41+1</f>
        <v>3</v>
      </c>
      <c r="C42" s="56" t="e">
        <f t="shared" ca="1" si="4"/>
        <v>#REF!</v>
      </c>
      <c r="D42" s="52" t="e">
        <f t="shared" ca="1" si="4"/>
        <v>#REF!</v>
      </c>
      <c r="E42" s="53" t="e">
        <f t="shared" ca="1" si="4"/>
        <v>#REF!</v>
      </c>
      <c r="F42" s="54" t="e">
        <f t="shared" ca="1" si="4"/>
        <v>#REF!</v>
      </c>
      <c r="G42" s="51"/>
      <c r="H42" s="24"/>
      <c r="I42" s="24"/>
      <c r="J42" s="24"/>
      <c r="K42" s="24" t="e">
        <f t="shared" ca="1" si="5"/>
        <v>#REF!</v>
      </c>
      <c r="L42" s="25"/>
      <c r="M42" s="25"/>
    </row>
    <row r="43" spans="1:14" ht="21.75" customHeight="1" x14ac:dyDescent="0.2">
      <c r="A43" s="84">
        <f t="shared" si="6"/>
        <v>26</v>
      </c>
      <c r="B43" s="145">
        <f t="shared" si="7"/>
        <v>4</v>
      </c>
      <c r="C43" s="56" t="e">
        <f t="shared" ca="1" si="4"/>
        <v>#REF!</v>
      </c>
      <c r="D43" s="52" t="e">
        <f t="shared" ca="1" si="4"/>
        <v>#REF!</v>
      </c>
      <c r="E43" s="53" t="e">
        <f t="shared" ca="1" si="4"/>
        <v>#REF!</v>
      </c>
      <c r="F43" s="54" t="e">
        <f t="shared" ca="1" si="4"/>
        <v>#REF!</v>
      </c>
      <c r="G43" s="51"/>
      <c r="H43" s="24"/>
      <c r="I43" s="24"/>
      <c r="J43" s="24"/>
      <c r="K43" s="24" t="e">
        <f t="shared" ca="1" si="5"/>
        <v>#REF!</v>
      </c>
      <c r="L43" s="25"/>
      <c r="M43" s="25"/>
    </row>
    <row r="44" spans="1:14" ht="21.75" customHeight="1" x14ac:dyDescent="0.2">
      <c r="A44" s="84">
        <f t="shared" si="6"/>
        <v>27</v>
      </c>
      <c r="B44" s="145">
        <f t="shared" si="7"/>
        <v>5</v>
      </c>
      <c r="C44" s="56" t="e">
        <f t="shared" ca="1" si="4"/>
        <v>#REF!</v>
      </c>
      <c r="D44" s="52" t="e">
        <f t="shared" ca="1" si="4"/>
        <v>#REF!</v>
      </c>
      <c r="E44" s="53" t="e">
        <f t="shared" ca="1" si="4"/>
        <v>#REF!</v>
      </c>
      <c r="F44" s="54" t="e">
        <f t="shared" ca="1" si="4"/>
        <v>#REF!</v>
      </c>
      <c r="G44" s="51"/>
      <c r="H44" s="24"/>
      <c r="I44" s="24"/>
      <c r="J44" s="24"/>
      <c r="K44" s="24" t="e">
        <f t="shared" ca="1" si="5"/>
        <v>#REF!</v>
      </c>
      <c r="L44" s="25"/>
      <c r="M44" s="25"/>
    </row>
    <row r="45" spans="1:14" ht="21.75" customHeight="1" x14ac:dyDescent="0.2">
      <c r="A45" s="84">
        <f t="shared" si="6"/>
        <v>28</v>
      </c>
      <c r="B45" s="145">
        <f t="shared" si="7"/>
        <v>6</v>
      </c>
      <c r="C45" s="56" t="e">
        <f t="shared" ca="1" si="4"/>
        <v>#REF!</v>
      </c>
      <c r="D45" s="52" t="e">
        <f t="shared" ca="1" si="4"/>
        <v>#REF!</v>
      </c>
      <c r="E45" s="53" t="e">
        <f t="shared" ca="1" si="4"/>
        <v>#REF!</v>
      </c>
      <c r="F45" s="54" t="e">
        <f t="shared" ca="1" si="4"/>
        <v>#REF!</v>
      </c>
      <c r="G45" s="51"/>
      <c r="H45" s="24"/>
      <c r="I45" s="24"/>
      <c r="J45" s="24"/>
      <c r="K45" s="24" t="e">
        <f t="shared" ca="1" si="5"/>
        <v>#REF!</v>
      </c>
      <c r="L45" s="25"/>
      <c r="M45" s="25"/>
    </row>
    <row r="46" spans="1:14" ht="21.75" customHeight="1" x14ac:dyDescent="0.2">
      <c r="A46" s="84">
        <f t="shared" si="6"/>
        <v>29</v>
      </c>
      <c r="B46" s="145">
        <f t="shared" si="7"/>
        <v>7</v>
      </c>
      <c r="C46" s="56" t="e">
        <f t="shared" ca="1" si="4"/>
        <v>#REF!</v>
      </c>
      <c r="D46" s="52" t="e">
        <f t="shared" ca="1" si="4"/>
        <v>#REF!</v>
      </c>
      <c r="E46" s="53" t="e">
        <f t="shared" ca="1" si="4"/>
        <v>#REF!</v>
      </c>
      <c r="F46" s="54" t="e">
        <f t="shared" ca="1" si="4"/>
        <v>#REF!</v>
      </c>
      <c r="G46" s="51"/>
      <c r="H46" s="24"/>
      <c r="I46" s="24"/>
      <c r="J46" s="24"/>
      <c r="K46" s="24" t="e">
        <f t="shared" ca="1" si="5"/>
        <v>#REF!</v>
      </c>
      <c r="L46" s="25"/>
      <c r="M46" s="25"/>
    </row>
    <row r="47" spans="1:14" ht="21.75" customHeight="1" x14ac:dyDescent="0.2">
      <c r="A47" s="84">
        <f t="shared" si="6"/>
        <v>30</v>
      </c>
      <c r="B47" s="145">
        <f t="shared" si="7"/>
        <v>8</v>
      </c>
      <c r="C47" s="56" t="e">
        <f t="shared" ca="1" si="4"/>
        <v>#REF!</v>
      </c>
      <c r="D47" s="52" t="e">
        <f t="shared" ca="1" si="4"/>
        <v>#REF!</v>
      </c>
      <c r="E47" s="53" t="e">
        <f t="shared" ca="1" si="4"/>
        <v>#REF!</v>
      </c>
      <c r="F47" s="54" t="e">
        <f t="shared" ca="1" si="4"/>
        <v>#REF!</v>
      </c>
      <c r="G47" s="51"/>
      <c r="H47" s="24"/>
      <c r="I47" s="24"/>
      <c r="J47" s="24"/>
      <c r="K47" s="24" t="e">
        <f t="shared" ca="1" si="5"/>
        <v>#REF!</v>
      </c>
      <c r="L47" s="25"/>
      <c r="M47" s="25"/>
    </row>
    <row r="48" spans="1:14" ht="21.75" customHeight="1" x14ac:dyDescent="0.2">
      <c r="A48" s="84">
        <f t="shared" si="6"/>
        <v>31</v>
      </c>
      <c r="B48" s="145">
        <f t="shared" si="7"/>
        <v>9</v>
      </c>
      <c r="C48" s="56" t="e">
        <f t="shared" ca="1" si="4"/>
        <v>#REF!</v>
      </c>
      <c r="D48" s="52" t="e">
        <f t="shared" ca="1" si="4"/>
        <v>#REF!</v>
      </c>
      <c r="E48" s="53" t="e">
        <f t="shared" ca="1" si="4"/>
        <v>#REF!</v>
      </c>
      <c r="F48" s="54" t="e">
        <f t="shared" ca="1" si="4"/>
        <v>#REF!</v>
      </c>
      <c r="G48" s="51"/>
      <c r="H48" s="24"/>
      <c r="I48" s="24"/>
      <c r="J48" s="24"/>
      <c r="K48" s="24" t="e">
        <f t="shared" ca="1" si="5"/>
        <v>#REF!</v>
      </c>
      <c r="L48" s="25"/>
      <c r="M48" s="25"/>
    </row>
    <row r="49" spans="1:13" ht="21.75" customHeight="1" x14ac:dyDescent="0.2">
      <c r="A49" s="84">
        <f t="shared" si="6"/>
        <v>32</v>
      </c>
      <c r="B49" s="145">
        <f t="shared" si="7"/>
        <v>10</v>
      </c>
      <c r="C49" s="56" t="e">
        <f t="shared" ca="1" si="4"/>
        <v>#REF!</v>
      </c>
      <c r="D49" s="52" t="e">
        <f t="shared" ca="1" si="4"/>
        <v>#REF!</v>
      </c>
      <c r="E49" s="53" t="e">
        <f t="shared" ca="1" si="4"/>
        <v>#REF!</v>
      </c>
      <c r="F49" s="54" t="e">
        <f t="shared" ca="1" si="4"/>
        <v>#REF!</v>
      </c>
      <c r="G49" s="51"/>
      <c r="H49" s="24"/>
      <c r="I49" s="24"/>
      <c r="J49" s="24"/>
      <c r="K49" s="24" t="e">
        <f t="shared" ca="1" si="5"/>
        <v>#REF!</v>
      </c>
      <c r="L49" s="25"/>
      <c r="M49" s="25"/>
    </row>
    <row r="50" spans="1:13" ht="21.75" customHeight="1" x14ac:dyDescent="0.2">
      <c r="A50" s="84">
        <f t="shared" si="6"/>
        <v>33</v>
      </c>
      <c r="B50" s="145">
        <f t="shared" si="7"/>
        <v>11</v>
      </c>
      <c r="C50" s="56" t="e">
        <f t="shared" ca="1" si="4"/>
        <v>#REF!</v>
      </c>
      <c r="D50" s="52" t="e">
        <f t="shared" ca="1" si="4"/>
        <v>#REF!</v>
      </c>
      <c r="E50" s="53" t="e">
        <f t="shared" ca="1" si="4"/>
        <v>#REF!</v>
      </c>
      <c r="F50" s="54" t="e">
        <f t="shared" ca="1" si="4"/>
        <v>#REF!</v>
      </c>
      <c r="G50" s="51"/>
      <c r="H50" s="24"/>
      <c r="I50" s="24"/>
      <c r="J50" s="24"/>
      <c r="K50" s="24" t="e">
        <f t="shared" ca="1" si="5"/>
        <v>#REF!</v>
      </c>
      <c r="L50" s="25"/>
      <c r="M50" s="25"/>
    </row>
    <row r="51" spans="1:13" ht="21.75" customHeight="1" x14ac:dyDescent="0.2">
      <c r="A51" s="84">
        <f t="shared" si="6"/>
        <v>34</v>
      </c>
      <c r="B51" s="145">
        <f t="shared" si="7"/>
        <v>12</v>
      </c>
      <c r="C51" s="56" t="e">
        <f t="shared" ca="1" si="4"/>
        <v>#REF!</v>
      </c>
      <c r="D51" s="52" t="e">
        <f t="shared" ca="1" si="4"/>
        <v>#REF!</v>
      </c>
      <c r="E51" s="53" t="e">
        <f t="shared" ca="1" si="4"/>
        <v>#REF!</v>
      </c>
      <c r="F51" s="54" t="e">
        <f t="shared" ca="1" si="4"/>
        <v>#REF!</v>
      </c>
      <c r="G51" s="51"/>
      <c r="H51" s="24"/>
      <c r="I51" s="24"/>
      <c r="J51" s="24"/>
      <c r="K51" s="24" t="e">
        <f t="shared" ca="1" si="5"/>
        <v>#REF!</v>
      </c>
      <c r="L51" s="25"/>
      <c r="M51" s="25"/>
    </row>
    <row r="52" spans="1:13" ht="21.75" customHeight="1" x14ac:dyDescent="0.2">
      <c r="A52" s="84">
        <f t="shared" si="6"/>
        <v>35</v>
      </c>
      <c r="B52" s="145">
        <f t="shared" si="7"/>
        <v>13</v>
      </c>
      <c r="C52" s="56" t="e">
        <f t="shared" ca="1" si="4"/>
        <v>#REF!</v>
      </c>
      <c r="D52" s="52" t="e">
        <f t="shared" ca="1" si="4"/>
        <v>#REF!</v>
      </c>
      <c r="E52" s="53" t="e">
        <f t="shared" ca="1" si="4"/>
        <v>#REF!</v>
      </c>
      <c r="F52" s="54" t="e">
        <f t="shared" ca="1" si="4"/>
        <v>#REF!</v>
      </c>
      <c r="G52" s="51"/>
      <c r="H52" s="24"/>
      <c r="I52" s="24"/>
      <c r="J52" s="24"/>
      <c r="K52" s="24" t="e">
        <f t="shared" ca="1" si="5"/>
        <v>#REF!</v>
      </c>
      <c r="L52" s="25"/>
      <c r="M52" s="25"/>
    </row>
    <row r="53" spans="1:13" ht="21.75" customHeight="1" x14ac:dyDescent="0.2">
      <c r="A53" s="84">
        <f t="shared" si="6"/>
        <v>36</v>
      </c>
      <c r="B53" s="145">
        <f t="shared" si="7"/>
        <v>14</v>
      </c>
      <c r="C53" s="56" t="e">
        <f t="shared" ca="1" si="4"/>
        <v>#REF!</v>
      </c>
      <c r="D53" s="52" t="e">
        <f t="shared" ca="1" si="4"/>
        <v>#REF!</v>
      </c>
      <c r="E53" s="53" t="e">
        <f t="shared" ca="1" si="4"/>
        <v>#REF!</v>
      </c>
      <c r="F53" s="54" t="e">
        <f t="shared" ca="1" si="4"/>
        <v>#REF!</v>
      </c>
      <c r="G53" s="51"/>
      <c r="H53" s="24"/>
      <c r="I53" s="24"/>
      <c r="J53" s="24"/>
      <c r="K53" s="24" t="e">
        <f t="shared" ca="1" si="5"/>
        <v>#REF!</v>
      </c>
      <c r="L53" s="25"/>
      <c r="M53" s="25"/>
    </row>
    <row r="54" spans="1:13" ht="21.75" customHeight="1" x14ac:dyDescent="0.2">
      <c r="A54" s="84">
        <f t="shared" si="6"/>
        <v>37</v>
      </c>
      <c r="B54" s="145">
        <f t="shared" si="7"/>
        <v>15</v>
      </c>
      <c r="C54" s="56" t="e">
        <f t="shared" ca="1" si="4"/>
        <v>#REF!</v>
      </c>
      <c r="D54" s="52" t="e">
        <f t="shared" ca="1" si="4"/>
        <v>#REF!</v>
      </c>
      <c r="E54" s="53" t="e">
        <f t="shared" ca="1" si="4"/>
        <v>#REF!</v>
      </c>
      <c r="F54" s="54" t="e">
        <f t="shared" ca="1" si="4"/>
        <v>#REF!</v>
      </c>
      <c r="G54" s="51"/>
      <c r="H54" s="24"/>
      <c r="I54" s="24"/>
      <c r="J54" s="24"/>
      <c r="K54" s="24" t="e">
        <f t="shared" ca="1" si="5"/>
        <v>#REF!</v>
      </c>
      <c r="L54" s="25"/>
      <c r="M54" s="25"/>
    </row>
    <row r="55" spans="1:13" ht="21.75" customHeight="1" x14ac:dyDescent="0.2">
      <c r="A55" s="84">
        <f t="shared" si="6"/>
        <v>38</v>
      </c>
      <c r="B55" s="145">
        <f t="shared" si="7"/>
        <v>16</v>
      </c>
      <c r="C55" s="56" t="e">
        <f t="shared" ca="1" si="4"/>
        <v>#REF!</v>
      </c>
      <c r="D55" s="52" t="e">
        <f t="shared" ca="1" si="4"/>
        <v>#REF!</v>
      </c>
      <c r="E55" s="53" t="e">
        <f t="shared" ca="1" si="4"/>
        <v>#REF!</v>
      </c>
      <c r="F55" s="54" t="e">
        <f t="shared" ca="1" si="4"/>
        <v>#REF!</v>
      </c>
      <c r="G55" s="51"/>
      <c r="H55" s="24"/>
      <c r="I55" s="24"/>
      <c r="J55" s="24"/>
      <c r="K55" s="24" t="e">
        <f t="shared" ca="1" si="5"/>
        <v>#REF!</v>
      </c>
      <c r="L55" s="25"/>
      <c r="M55" s="25"/>
    </row>
    <row r="56" spans="1:13" ht="21.75" customHeight="1" x14ac:dyDescent="0.2">
      <c r="A56" s="84">
        <f t="shared" si="6"/>
        <v>39</v>
      </c>
      <c r="B56" s="145">
        <f t="shared" si="7"/>
        <v>17</v>
      </c>
      <c r="C56" s="56" t="e">
        <f t="shared" ref="C56:F68" ca="1" si="8">IF(ISNA(VLOOKUP($A56,INDIRECT($N$3&amp;"!$A$5:$WY$10177"),C$1,0)),"",IF(VLOOKUP($A56,INDIRECT($N$3&amp;"!$A$5:$WY$10177"),C$1,0)="","",VLOOKUP($A56,INDIRECT($N$3&amp;"!$A$5:$WY$10177"),C$1,0)))</f>
        <v>#REF!</v>
      </c>
      <c r="D56" s="52" t="e">
        <f t="shared" ca="1" si="8"/>
        <v>#REF!</v>
      </c>
      <c r="E56" s="53" t="e">
        <f t="shared" ca="1" si="8"/>
        <v>#REF!</v>
      </c>
      <c r="F56" s="54" t="e">
        <f t="shared" ca="1" si="8"/>
        <v>#REF!</v>
      </c>
      <c r="G56" s="51"/>
      <c r="H56" s="24"/>
      <c r="I56" s="24"/>
      <c r="J56" s="24"/>
      <c r="K56" s="24" t="e">
        <f t="shared" ca="1" si="5"/>
        <v>#REF!</v>
      </c>
      <c r="L56" s="25"/>
      <c r="M56" s="25"/>
    </row>
    <row r="57" spans="1:13" ht="21.75" customHeight="1" x14ac:dyDescent="0.2">
      <c r="A57" s="84">
        <f t="shared" si="6"/>
        <v>40</v>
      </c>
      <c r="B57" s="145">
        <f t="shared" si="7"/>
        <v>18</v>
      </c>
      <c r="C57" s="56" t="e">
        <f t="shared" ca="1" si="8"/>
        <v>#REF!</v>
      </c>
      <c r="D57" s="52" t="e">
        <f t="shared" ca="1" si="8"/>
        <v>#REF!</v>
      </c>
      <c r="E57" s="53" t="e">
        <f t="shared" ca="1" si="8"/>
        <v>#REF!</v>
      </c>
      <c r="F57" s="54" t="e">
        <f t="shared" ca="1" si="8"/>
        <v>#REF!</v>
      </c>
      <c r="G57" s="51"/>
      <c r="H57" s="24"/>
      <c r="I57" s="24"/>
      <c r="J57" s="24"/>
      <c r="K57" s="24" t="e">
        <f t="shared" ca="1" si="5"/>
        <v>#REF!</v>
      </c>
      <c r="L57" s="25"/>
      <c r="M57" s="25"/>
    </row>
    <row r="58" spans="1:13" ht="21.75" customHeight="1" x14ac:dyDescent="0.2">
      <c r="A58" s="84">
        <f t="shared" si="6"/>
        <v>41</v>
      </c>
      <c r="B58" s="145">
        <f t="shared" si="7"/>
        <v>19</v>
      </c>
      <c r="C58" s="56" t="e">
        <f t="shared" ca="1" si="8"/>
        <v>#REF!</v>
      </c>
      <c r="D58" s="52" t="e">
        <f t="shared" ca="1" si="8"/>
        <v>#REF!</v>
      </c>
      <c r="E58" s="53" t="e">
        <f t="shared" ca="1" si="8"/>
        <v>#REF!</v>
      </c>
      <c r="F58" s="54" t="e">
        <f t="shared" ca="1" si="8"/>
        <v>#REF!</v>
      </c>
      <c r="G58" s="51"/>
      <c r="H58" s="24"/>
      <c r="I58" s="24"/>
      <c r="J58" s="24"/>
      <c r="K58" s="24" t="e">
        <f t="shared" ca="1" si="5"/>
        <v>#REF!</v>
      </c>
      <c r="L58" s="25"/>
      <c r="M58" s="25"/>
    </row>
    <row r="59" spans="1:13" ht="21.75" customHeight="1" x14ac:dyDescent="0.2">
      <c r="A59" s="84">
        <f t="shared" si="6"/>
        <v>42</v>
      </c>
      <c r="B59" s="145">
        <f t="shared" si="7"/>
        <v>20</v>
      </c>
      <c r="C59" s="56" t="e">
        <f t="shared" ca="1" si="8"/>
        <v>#REF!</v>
      </c>
      <c r="D59" s="52" t="e">
        <f t="shared" ca="1" si="8"/>
        <v>#REF!</v>
      </c>
      <c r="E59" s="53" t="e">
        <f t="shared" ca="1" si="8"/>
        <v>#REF!</v>
      </c>
      <c r="F59" s="54" t="e">
        <f t="shared" ca="1" si="8"/>
        <v>#REF!</v>
      </c>
      <c r="G59" s="51"/>
      <c r="H59" s="24"/>
      <c r="I59" s="24"/>
      <c r="J59" s="24"/>
      <c r="K59" s="24" t="e">
        <f t="shared" ca="1" si="5"/>
        <v>#REF!</v>
      </c>
      <c r="L59" s="25"/>
      <c r="M59" s="25"/>
    </row>
    <row r="60" spans="1:13" ht="21.75" customHeight="1" x14ac:dyDescent="0.2">
      <c r="A60" s="84">
        <f t="shared" si="6"/>
        <v>43</v>
      </c>
      <c r="B60" s="145">
        <f t="shared" si="7"/>
        <v>21</v>
      </c>
      <c r="C60" s="56" t="e">
        <f t="shared" ca="1" si="8"/>
        <v>#REF!</v>
      </c>
      <c r="D60" s="52" t="e">
        <f t="shared" ca="1" si="8"/>
        <v>#REF!</v>
      </c>
      <c r="E60" s="53" t="e">
        <f t="shared" ca="1" si="8"/>
        <v>#REF!</v>
      </c>
      <c r="F60" s="54" t="e">
        <f t="shared" ca="1" si="8"/>
        <v>#REF!</v>
      </c>
      <c r="G60" s="51"/>
      <c r="H60" s="24"/>
      <c r="I60" s="24"/>
      <c r="J60" s="24"/>
      <c r="K60" s="24" t="e">
        <f t="shared" ca="1" si="5"/>
        <v>#REF!</v>
      </c>
      <c r="L60" s="25"/>
      <c r="M60" s="25"/>
    </row>
    <row r="61" spans="1:13" ht="21.75" customHeight="1" x14ac:dyDescent="0.2">
      <c r="A61" s="84">
        <f t="shared" si="6"/>
        <v>44</v>
      </c>
      <c r="B61" s="145">
        <f t="shared" si="7"/>
        <v>22</v>
      </c>
      <c r="C61" s="56" t="e">
        <f t="shared" ca="1" si="8"/>
        <v>#REF!</v>
      </c>
      <c r="D61" s="52" t="e">
        <f t="shared" ca="1" si="8"/>
        <v>#REF!</v>
      </c>
      <c r="E61" s="53" t="e">
        <f t="shared" ca="1" si="8"/>
        <v>#REF!</v>
      </c>
      <c r="F61" s="54" t="e">
        <f t="shared" ca="1" si="8"/>
        <v>#REF!</v>
      </c>
      <c r="G61" s="51"/>
      <c r="H61" s="24"/>
      <c r="I61" s="24"/>
      <c r="J61" s="24"/>
      <c r="K61" s="24" t="e">
        <f t="shared" ca="1" si="5"/>
        <v>#REF!</v>
      </c>
      <c r="L61" s="25"/>
      <c r="M61" s="25"/>
    </row>
    <row r="62" spans="1:13" ht="21.75" customHeight="1" x14ac:dyDescent="0.2">
      <c r="A62" s="84" t="str">
        <f t="shared" si="6"/>
        <v/>
      </c>
      <c r="B62" s="145">
        <f t="shared" si="7"/>
        <v>23</v>
      </c>
      <c r="C62" s="56" t="e">
        <f t="shared" ca="1" si="8"/>
        <v>#REF!</v>
      </c>
      <c r="D62" s="52" t="e">
        <f t="shared" ca="1" si="8"/>
        <v>#REF!</v>
      </c>
      <c r="E62" s="53" t="e">
        <f t="shared" ca="1" si="8"/>
        <v>#REF!</v>
      </c>
      <c r="F62" s="54" t="e">
        <f t="shared" ca="1" si="8"/>
        <v>#REF!</v>
      </c>
      <c r="G62" s="51"/>
      <c r="H62" s="24"/>
      <c r="I62" s="24"/>
      <c r="J62" s="24"/>
      <c r="K62" s="24" t="e">
        <f t="shared" ca="1" si="5"/>
        <v>#REF!</v>
      </c>
      <c r="L62" s="25"/>
      <c r="M62" s="25"/>
    </row>
    <row r="63" spans="1:13" ht="21.75" customHeight="1" x14ac:dyDescent="0.2">
      <c r="A63" s="84" t="str">
        <f t="shared" si="6"/>
        <v/>
      </c>
      <c r="B63" s="145">
        <f t="shared" si="7"/>
        <v>24</v>
      </c>
      <c r="C63" s="56" t="e">
        <f t="shared" ca="1" si="8"/>
        <v>#REF!</v>
      </c>
      <c r="D63" s="52" t="e">
        <f t="shared" ca="1" si="8"/>
        <v>#REF!</v>
      </c>
      <c r="E63" s="53" t="e">
        <f t="shared" ca="1" si="8"/>
        <v>#REF!</v>
      </c>
      <c r="F63" s="54" t="e">
        <f t="shared" ca="1" si="8"/>
        <v>#REF!</v>
      </c>
      <c r="G63" s="51"/>
      <c r="H63" s="24"/>
      <c r="I63" s="24"/>
      <c r="J63" s="24"/>
      <c r="K63" s="24" t="e">
        <f t="shared" ca="1" si="5"/>
        <v>#REF!</v>
      </c>
      <c r="L63" s="25"/>
      <c r="M63" s="25"/>
    </row>
    <row r="64" spans="1:13" ht="21.75" customHeight="1" x14ac:dyDescent="0.2">
      <c r="A64" s="84" t="str">
        <f t="shared" si="6"/>
        <v/>
      </c>
      <c r="B64" s="145">
        <f t="shared" si="7"/>
        <v>25</v>
      </c>
      <c r="C64" s="56" t="e">
        <f t="shared" ca="1" si="8"/>
        <v>#REF!</v>
      </c>
      <c r="D64" s="52" t="e">
        <f t="shared" ca="1" si="8"/>
        <v>#REF!</v>
      </c>
      <c r="E64" s="53" t="e">
        <f t="shared" ca="1" si="8"/>
        <v>#REF!</v>
      </c>
      <c r="F64" s="54" t="e">
        <f t="shared" ca="1" si="8"/>
        <v>#REF!</v>
      </c>
      <c r="G64" s="51"/>
      <c r="H64" s="24"/>
      <c r="I64" s="24"/>
      <c r="J64" s="24"/>
      <c r="K64" s="24" t="e">
        <f t="shared" ca="1" si="5"/>
        <v>#REF!</v>
      </c>
      <c r="L64" s="25"/>
      <c r="M64" s="25"/>
    </row>
    <row r="65" spans="1:13" ht="21.75" customHeight="1" x14ac:dyDescent="0.2">
      <c r="A65" s="84" t="str">
        <f t="shared" si="6"/>
        <v/>
      </c>
      <c r="B65" s="145">
        <f t="shared" si="7"/>
        <v>26</v>
      </c>
      <c r="C65" s="56" t="e">
        <f t="shared" ca="1" si="8"/>
        <v>#REF!</v>
      </c>
      <c r="D65" s="52" t="e">
        <f t="shared" ca="1" si="8"/>
        <v>#REF!</v>
      </c>
      <c r="E65" s="53" t="e">
        <f t="shared" ca="1" si="8"/>
        <v>#REF!</v>
      </c>
      <c r="F65" s="54" t="e">
        <f t="shared" ca="1" si="8"/>
        <v>#REF!</v>
      </c>
      <c r="G65" s="51"/>
      <c r="H65" s="24"/>
      <c r="I65" s="24"/>
      <c r="J65" s="24"/>
      <c r="K65" s="24" t="e">
        <f t="shared" ca="1" si="5"/>
        <v>#REF!</v>
      </c>
      <c r="L65" s="25"/>
      <c r="M65" s="25"/>
    </row>
    <row r="66" spans="1:13" ht="21.75" customHeight="1" x14ac:dyDescent="0.2">
      <c r="A66" s="84" t="str">
        <f t="shared" si="6"/>
        <v/>
      </c>
      <c r="B66" s="145">
        <f t="shared" si="7"/>
        <v>27</v>
      </c>
      <c r="C66" s="56" t="e">
        <f t="shared" ca="1" si="8"/>
        <v>#REF!</v>
      </c>
      <c r="D66" s="52" t="e">
        <f t="shared" ca="1" si="8"/>
        <v>#REF!</v>
      </c>
      <c r="E66" s="53" t="e">
        <f t="shared" ca="1" si="8"/>
        <v>#REF!</v>
      </c>
      <c r="F66" s="54" t="e">
        <f t="shared" ca="1" si="8"/>
        <v>#REF!</v>
      </c>
      <c r="G66" s="51"/>
      <c r="H66" s="24"/>
      <c r="I66" s="24"/>
      <c r="J66" s="24"/>
      <c r="K66" s="24" t="e">
        <f t="shared" ca="1" si="5"/>
        <v>#REF!</v>
      </c>
      <c r="L66" s="25"/>
      <c r="M66" s="25"/>
    </row>
    <row r="67" spans="1:13" ht="21.75" customHeight="1" x14ac:dyDescent="0.2">
      <c r="A67" s="84" t="str">
        <f t="shared" si="6"/>
        <v/>
      </c>
      <c r="B67" s="145">
        <f t="shared" si="7"/>
        <v>28</v>
      </c>
      <c r="C67" s="56" t="e">
        <f t="shared" ca="1" si="8"/>
        <v>#REF!</v>
      </c>
      <c r="D67" s="52" t="e">
        <f t="shared" ca="1" si="8"/>
        <v>#REF!</v>
      </c>
      <c r="E67" s="53" t="e">
        <f t="shared" ca="1" si="8"/>
        <v>#REF!</v>
      </c>
      <c r="F67" s="54" t="e">
        <f t="shared" ca="1" si="8"/>
        <v>#REF!</v>
      </c>
      <c r="G67" s="51"/>
      <c r="H67" s="24"/>
      <c r="I67" s="24"/>
      <c r="J67" s="24"/>
      <c r="K67" s="24" t="e">
        <f t="shared" ca="1" si="5"/>
        <v>#REF!</v>
      </c>
      <c r="L67" s="25"/>
      <c r="M67" s="25"/>
    </row>
    <row r="68" spans="1:13" ht="21.75" customHeight="1" x14ac:dyDescent="0.2">
      <c r="A68" s="84" t="str">
        <f t="shared" si="6"/>
        <v/>
      </c>
      <c r="B68" s="145">
        <f t="shared" si="7"/>
        <v>29</v>
      </c>
      <c r="C68" s="56" t="e">
        <f t="shared" ca="1" si="8"/>
        <v>#REF!</v>
      </c>
      <c r="D68" s="52" t="e">
        <f t="shared" ca="1" si="8"/>
        <v>#REF!</v>
      </c>
      <c r="E68" s="53" t="e">
        <f t="shared" ca="1" si="8"/>
        <v>#REF!</v>
      </c>
      <c r="F68" s="54" t="e">
        <f t="shared" ca="1" si="8"/>
        <v>#REF!</v>
      </c>
      <c r="G68" s="51"/>
      <c r="H68" s="24"/>
      <c r="I68" s="24"/>
      <c r="J68" s="24"/>
      <c r="K68" s="24" t="e">
        <f t="shared" ca="1" si="5"/>
        <v>#REF!</v>
      </c>
      <c r="L68" s="25"/>
      <c r="M68" s="25"/>
    </row>
  </sheetData>
  <autoFilter ref="A7:R7">
    <filterColumn colId="3" showButton="0"/>
  </autoFilter>
  <mergeCells count="20">
    <mergeCell ref="I38:J38"/>
    <mergeCell ref="K38:K39"/>
    <mergeCell ref="B38:B39"/>
    <mergeCell ref="C38:C39"/>
    <mergeCell ref="D38:E39"/>
    <mergeCell ref="F38:F39"/>
    <mergeCell ref="G38:G39"/>
    <mergeCell ref="H38:H39"/>
    <mergeCell ref="F6:F7"/>
    <mergeCell ref="G6:G7"/>
    <mergeCell ref="H6:H7"/>
    <mergeCell ref="I6:J6"/>
    <mergeCell ref="K6:K7"/>
    <mergeCell ref="B37:E37"/>
    <mergeCell ref="B2:D2"/>
    <mergeCell ref="B3:D3"/>
    <mergeCell ref="B5:E5"/>
    <mergeCell ref="B6:B7"/>
    <mergeCell ref="C6:C7"/>
    <mergeCell ref="D6:E7"/>
  </mergeCells>
  <printOptions horizontalCentered="1"/>
  <pageMargins left="0" right="0" top="0.27559055118110198" bottom="1.81102362204724" header="0.15748031496063" footer="0.196850393700787"/>
  <pageSetup paperSize="9" orientation="portrait" r:id="rId1"/>
  <headerFooter>
    <oddHeader>&amp;R&amp;P/&amp;N</oddHeader>
    <oddFooter>&amp;L&amp;10 Số bài:                  Số tờ:                  Số SV vắng:               Số SV đình chỉ:  
LẬP BẢNG                  GIÁM THỊ                      GIÁM KHẢO 1             GIÁM KHẢO 2          TT ĐÀO TẠO TRỰC TUYẾN VÀ BẰNG 2
Nguyễn T. K. Phượng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58"/>
  <sheetViews>
    <sheetView workbookViewId="0">
      <pane xSplit="6" ySplit="7" topLeftCell="G29" activePane="bottomRight" state="frozen"/>
      <selection pane="topRight" activeCell="F1" sqref="F1"/>
      <selection pane="bottomLeft" activeCell="A8" sqref="A8"/>
      <selection pane="bottomRight" activeCell="T7" sqref="T7"/>
    </sheetView>
  </sheetViews>
  <sheetFormatPr defaultRowHeight="15" x14ac:dyDescent="0.25"/>
  <cols>
    <col min="1" max="1" width="3.85546875" style="3" customWidth="1"/>
    <col min="2" max="2" width="9.7109375" style="50" customWidth="1"/>
    <col min="3" max="3" width="17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79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89" t="s">
        <v>56</v>
      </c>
      <c r="B1" s="189"/>
      <c r="C1" s="189"/>
      <c r="D1" s="121"/>
      <c r="E1" s="27"/>
      <c r="F1" s="190" t="s">
        <v>68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3" x14ac:dyDescent="0.25">
      <c r="A2" s="191" t="s">
        <v>0</v>
      </c>
      <c r="B2" s="191"/>
      <c r="C2" s="191"/>
      <c r="D2" s="30" t="s">
        <v>28</v>
      </c>
      <c r="E2" s="28"/>
      <c r="G2" s="78" t="str">
        <f>VLOOKUP(G3,'[1]Khoa &amp; Môn'!$C:$F,3,0)</f>
        <v>QUẢN TRỊ TÀI CHÍNH 1</v>
      </c>
      <c r="J2" s="29"/>
      <c r="K2" s="29"/>
      <c r="L2" s="30"/>
      <c r="M2" s="31"/>
      <c r="N2" s="31"/>
      <c r="O2" s="5"/>
      <c r="Q2" s="16" t="s">
        <v>52</v>
      </c>
      <c r="R2" s="153">
        <v>5</v>
      </c>
    </row>
    <row r="3" spans="1:23" x14ac:dyDescent="0.25">
      <c r="A3" s="32"/>
      <c r="B3" s="32"/>
      <c r="C3" s="33"/>
      <c r="D3" s="30" t="s">
        <v>31</v>
      </c>
      <c r="E3" s="28"/>
      <c r="G3" s="78" t="s">
        <v>78</v>
      </c>
      <c r="J3" s="34"/>
      <c r="K3" s="34"/>
      <c r="L3" s="35"/>
      <c r="M3" s="36"/>
      <c r="N3" s="36"/>
      <c r="O3" s="5"/>
      <c r="Q3" s="20" t="s">
        <v>29</v>
      </c>
      <c r="R3" s="153">
        <f>VLOOKUP(G3,'[1]Khoa &amp; Môn'!$C:$F,4,0)</f>
        <v>3</v>
      </c>
    </row>
    <row r="4" spans="1:23" x14ac:dyDescent="0.25">
      <c r="A4" s="37"/>
      <c r="B4" s="37" t="s">
        <v>30</v>
      </c>
      <c r="C4" s="38">
        <v>43108</v>
      </c>
      <c r="D4" s="39"/>
      <c r="E4" s="39"/>
      <c r="F4" s="37"/>
      <c r="G4" s="192"/>
      <c r="H4" s="192"/>
      <c r="I4" s="192"/>
      <c r="J4" s="192"/>
      <c r="K4" s="192"/>
      <c r="L4" s="192"/>
      <c r="M4" s="192"/>
      <c r="N4" s="37"/>
      <c r="O4" s="37"/>
      <c r="P4" s="37"/>
      <c r="Q4" s="20" t="s">
        <v>23</v>
      </c>
      <c r="R4" s="18">
        <v>1</v>
      </c>
      <c r="T4" s="131" t="s">
        <v>53</v>
      </c>
      <c r="U4" s="131"/>
    </row>
    <row r="5" spans="1:23" x14ac:dyDescent="0.25">
      <c r="A5" s="193" t="s">
        <v>1</v>
      </c>
      <c r="B5" s="193" t="s">
        <v>4</v>
      </c>
      <c r="C5" s="194" t="s">
        <v>5</v>
      </c>
      <c r="D5" s="195"/>
      <c r="E5" s="154"/>
      <c r="F5" s="193" t="s">
        <v>6</v>
      </c>
      <c r="G5" s="196" t="s">
        <v>7</v>
      </c>
      <c r="H5" s="196"/>
      <c r="I5" s="196"/>
      <c r="J5" s="196"/>
      <c r="K5" s="196"/>
      <c r="L5" s="196"/>
      <c r="M5" s="196"/>
      <c r="N5" s="196"/>
      <c r="O5" s="196"/>
      <c r="P5" s="197" t="s">
        <v>8</v>
      </c>
      <c r="Q5" s="197"/>
      <c r="R5" s="193" t="s">
        <v>9</v>
      </c>
    </row>
    <row r="6" spans="1:23" s="5" customFormat="1" ht="25.5" customHeight="1" x14ac:dyDescent="0.25">
      <c r="A6" s="193"/>
      <c r="B6" s="193"/>
      <c r="C6" s="194"/>
      <c r="D6" s="195"/>
      <c r="E6" s="154"/>
      <c r="F6" s="193"/>
      <c r="G6" s="7" t="s">
        <v>36</v>
      </c>
      <c r="H6" s="8" t="s">
        <v>47</v>
      </c>
      <c r="I6" s="8" t="s">
        <v>48</v>
      </c>
      <c r="J6" s="8" t="s">
        <v>14</v>
      </c>
      <c r="K6" s="8" t="s">
        <v>49</v>
      </c>
      <c r="L6" s="8" t="s">
        <v>50</v>
      </c>
      <c r="M6" s="8" t="s">
        <v>51</v>
      </c>
      <c r="N6" s="8" t="s">
        <v>15</v>
      </c>
      <c r="O6" s="8" t="s">
        <v>38</v>
      </c>
      <c r="P6" s="8" t="s">
        <v>19</v>
      </c>
      <c r="Q6" s="8" t="s">
        <v>20</v>
      </c>
      <c r="R6" s="193"/>
      <c r="S6" s="80" t="s">
        <v>32</v>
      </c>
      <c r="T6" s="80" t="s">
        <v>149</v>
      </c>
      <c r="U6" s="80"/>
    </row>
    <row r="7" spans="1:23" s="40" customFormat="1" ht="11.25" customHeight="1" x14ac:dyDescent="0.25">
      <c r="A7" s="193"/>
      <c r="B7" s="193"/>
      <c r="C7" s="194"/>
      <c r="D7" s="195"/>
      <c r="E7" s="154"/>
      <c r="F7" s="193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f>SUM(G7:O7)</f>
        <v>100</v>
      </c>
      <c r="Q7" s="10"/>
      <c r="R7" s="193"/>
      <c r="S7" s="81"/>
      <c r="T7" s="81"/>
      <c r="U7" s="81"/>
    </row>
    <row r="8" spans="1:23" s="59" customFormat="1" ht="17.25" customHeight="1" x14ac:dyDescent="0.3">
      <c r="A8" s="156">
        <v>1</v>
      </c>
      <c r="B8" s="161">
        <v>2227212001</v>
      </c>
      <c r="C8" s="162" t="s">
        <v>80</v>
      </c>
      <c r="D8" s="163" t="s">
        <v>81</v>
      </c>
      <c r="E8" s="53"/>
      <c r="F8" s="164" t="s">
        <v>148</v>
      </c>
      <c r="G8" s="99"/>
      <c r="H8" s="99"/>
      <c r="I8" s="99"/>
      <c r="J8" s="99"/>
      <c r="K8" s="99"/>
      <c r="L8" s="99"/>
      <c r="M8" s="99"/>
      <c r="N8" s="99"/>
      <c r="O8" s="119"/>
      <c r="P8" s="120">
        <f>ROUND(IF(OR(O8&lt;1,O8="",O8="V",O8="DC",O8="LP",O8="HP"),0,SUMPRODUCT($G$7:$O$7,G8:O8)/$P$7),1)</f>
        <v>0</v>
      </c>
      <c r="Q8" s="58" t="str">
        <f>[2]!docle(P8)</f>
        <v>Khäng</v>
      </c>
      <c r="R8" s="57"/>
      <c r="S8" s="82" t="str">
        <f>IF(ISNA(VLOOKUP(B8,HOCPHI!$B$5:$WX$9797,7,0)),"",IF(VLOOKUP(B8,HOCPHI!$B$5:$WX$9797,7,0)="","",VLOOKUP(B8,HOCPHI!$B$5:$WX$9797,7,0)))</f>
        <v>HP</v>
      </c>
      <c r="T8" s="82">
        <f>IF(ISNA(VLOOKUP(B8,HOCPHI!$B$5:$WX$9797,10,0)),"",IF(VLOOKUP(B8,HOCPHI!$B$5:$WX$9797,10,0)="","",VLOOKUP(B8,HOCPHI!$B$5:$WX$9797,10,0)))</f>
        <v>0</v>
      </c>
      <c r="U8" s="82" t="str">
        <f>IF(ISNA(VLOOKUP(B8,HOCPHI!$B$5:$WX$9797,9,0)),"",IF(VLOOKUP(B8,HOCPHI!$B$5:$WX$9797,9,0)="","",VLOOKUP(B8,HOCPHI!$B$5:$WX$9797,9,0)))</f>
        <v/>
      </c>
      <c r="V8" s="59">
        <f t="shared" ref="V8:V44" si="0">COUNTIF($B$8:$B$2066,B8)</f>
        <v>1</v>
      </c>
      <c r="W8" s="59" t="str">
        <f>IF(B8&gt;B7,"Đ","S")</f>
        <v>Đ</v>
      </c>
    </row>
    <row r="9" spans="1:23" s="59" customFormat="1" ht="17.25" customHeight="1" x14ac:dyDescent="0.3">
      <c r="A9" s="156">
        <f>A8+1</f>
        <v>2</v>
      </c>
      <c r="B9" s="161">
        <v>2226212002</v>
      </c>
      <c r="C9" s="162" t="s">
        <v>82</v>
      </c>
      <c r="D9" s="163" t="s">
        <v>81</v>
      </c>
      <c r="E9" s="53"/>
      <c r="F9" s="164" t="s">
        <v>148</v>
      </c>
      <c r="G9" s="99"/>
      <c r="H9" s="99"/>
      <c r="I9" s="99"/>
      <c r="J9" s="99"/>
      <c r="K9" s="99"/>
      <c r="L9" s="99"/>
      <c r="M9" s="99"/>
      <c r="N9" s="99"/>
      <c r="O9" s="119"/>
      <c r="P9" s="120">
        <f t="shared" ref="P9:P44" si="1">ROUND(IF(OR(O9&lt;1,O9="",O9="V",O9="DC",O9="LP",O9="HP"),0,SUMPRODUCT($G$7:$O$7,G9:O9)/$P$7),1)</f>
        <v>0</v>
      </c>
      <c r="Q9" s="58" t="str">
        <f>[2]!docle(P9)</f>
        <v>Khäng</v>
      </c>
      <c r="R9" s="57"/>
      <c r="S9" s="82" t="str">
        <f>IF(ISNA(VLOOKUP(B9,HOCPHI!$B$5:$WX$9797,7,0)),"",IF(VLOOKUP(B9,HOCPHI!$B$5:$WX$9797,7,0)="","",VLOOKUP(B9,HOCPHI!$B$5:$WX$9797,7,0)))</f>
        <v/>
      </c>
      <c r="T9" s="82">
        <f>IF(ISNA(VLOOKUP(B9,HOCPHI!$B$5:$WX$9797,10,0)),"",IF(VLOOKUP(B9,HOCPHI!$B$5:$WX$9797,10,0)="","",VLOOKUP(B9,HOCPHI!$B$5:$WX$9797,10,0)))</f>
        <v>3850000</v>
      </c>
      <c r="U9" s="82" t="str">
        <f>IF(ISNA(VLOOKUP(B9,HOCPHI!$B$5:$WX$9797,9,0)),"",IF(VLOOKUP(B9,HOCPHI!$B$5:$WX$9797,9,0)="","",VLOOKUP(B9,HOCPHI!$B$5:$WX$9797,9,0)))</f>
        <v/>
      </c>
      <c r="V9" s="59">
        <f t="shared" si="0"/>
        <v>1</v>
      </c>
      <c r="W9" s="59" t="str">
        <f t="shared" ref="W9:W44" si="2">IF(B9&gt;B8,"Đ","S")</f>
        <v>S</v>
      </c>
    </row>
    <row r="10" spans="1:23" s="59" customFormat="1" ht="17.25" customHeight="1" x14ac:dyDescent="0.3">
      <c r="A10" s="156">
        <f t="shared" ref="A10:A44" si="3">A9+1</f>
        <v>3</v>
      </c>
      <c r="B10" s="161">
        <v>2226212003</v>
      </c>
      <c r="C10" s="162" t="s">
        <v>83</v>
      </c>
      <c r="D10" s="163" t="s">
        <v>84</v>
      </c>
      <c r="E10" s="53"/>
      <c r="F10" s="164" t="s">
        <v>148</v>
      </c>
      <c r="G10" s="99"/>
      <c r="H10" s="99"/>
      <c r="I10" s="99"/>
      <c r="J10" s="99"/>
      <c r="K10" s="99"/>
      <c r="L10" s="99"/>
      <c r="M10" s="99"/>
      <c r="N10" s="99"/>
      <c r="O10" s="119"/>
      <c r="P10" s="120">
        <f t="shared" si="1"/>
        <v>0</v>
      </c>
      <c r="Q10" s="58" t="str">
        <f>[2]!docle(P10)</f>
        <v>Khäng</v>
      </c>
      <c r="R10" s="57"/>
      <c r="S10" s="82" t="str">
        <f>IF(ISNA(VLOOKUP(B10,HOCPHI!$B$5:$WX$9797,7,0)),"",IF(VLOOKUP(B10,HOCPHI!$B$5:$WX$9797,7,0)="","",VLOOKUP(B10,HOCPHI!$B$5:$WX$9797,7,0)))</f>
        <v/>
      </c>
      <c r="T10" s="82">
        <f>IF(ISNA(VLOOKUP(B10,HOCPHI!$B$5:$WX$9797,10,0)),"",IF(VLOOKUP(B10,HOCPHI!$B$5:$WX$9797,10,0)="","",VLOOKUP(B10,HOCPHI!$B$5:$WX$9797,10,0)))</f>
        <v>3850000</v>
      </c>
      <c r="U10" s="82" t="str">
        <f>IF(ISNA(VLOOKUP(B10,HOCPHI!$B$5:$WX$9797,9,0)),"",IF(VLOOKUP(B10,HOCPHI!$B$5:$WX$9797,9,0)="","",VLOOKUP(B10,HOCPHI!$B$5:$WX$9797,9,0)))</f>
        <v/>
      </c>
      <c r="V10" s="59">
        <f t="shared" si="0"/>
        <v>1</v>
      </c>
      <c r="W10" s="59" t="str">
        <f t="shared" si="2"/>
        <v>Đ</v>
      </c>
    </row>
    <row r="11" spans="1:23" s="59" customFormat="1" ht="17.25" customHeight="1" x14ac:dyDescent="0.3">
      <c r="A11" s="156">
        <f t="shared" si="3"/>
        <v>4</v>
      </c>
      <c r="B11" s="161">
        <v>2227212004</v>
      </c>
      <c r="C11" s="162" t="s">
        <v>85</v>
      </c>
      <c r="D11" s="163" t="s">
        <v>86</v>
      </c>
      <c r="E11" s="53"/>
      <c r="F11" s="164" t="s">
        <v>148</v>
      </c>
      <c r="G11" s="99"/>
      <c r="H11" s="99"/>
      <c r="I11" s="99"/>
      <c r="J11" s="99"/>
      <c r="K11" s="99"/>
      <c r="L11" s="99"/>
      <c r="M11" s="99"/>
      <c r="N11" s="99"/>
      <c r="O11" s="119"/>
      <c r="P11" s="120">
        <f t="shared" si="1"/>
        <v>0</v>
      </c>
      <c r="Q11" s="58" t="str">
        <f>[2]!docle(P11)</f>
        <v>Khäng</v>
      </c>
      <c r="R11" s="57"/>
      <c r="S11" s="82" t="str">
        <f>IF(ISNA(VLOOKUP(B11,HOCPHI!$B$5:$WX$9797,7,0)),"",IF(VLOOKUP(B11,HOCPHI!$B$5:$WX$9797,7,0)="","",VLOOKUP(B11,HOCPHI!$B$5:$WX$9797,7,0)))</f>
        <v>HP</v>
      </c>
      <c r="T11" s="82">
        <f>IF(ISNA(VLOOKUP(B11,HOCPHI!$B$5:$WX$9797,10,0)),"",IF(VLOOKUP(B11,HOCPHI!$B$5:$WX$9797,10,0)="","",VLOOKUP(B11,HOCPHI!$B$5:$WX$9797,10,0)))</f>
        <v>0</v>
      </c>
      <c r="U11" s="82" t="str">
        <f>IF(ISNA(VLOOKUP(B11,HOCPHI!$B$5:$WX$9797,9,0)),"",IF(VLOOKUP(B11,HOCPHI!$B$5:$WX$9797,9,0)="","",VLOOKUP(B11,HOCPHI!$B$5:$WX$9797,9,0)))</f>
        <v/>
      </c>
      <c r="V11" s="59">
        <f t="shared" si="0"/>
        <v>1</v>
      </c>
      <c r="W11" s="59" t="str">
        <f t="shared" si="2"/>
        <v>Đ</v>
      </c>
    </row>
    <row r="12" spans="1:23" s="59" customFormat="1" ht="17.25" customHeight="1" x14ac:dyDescent="0.3">
      <c r="A12" s="156">
        <f t="shared" si="3"/>
        <v>5</v>
      </c>
      <c r="B12" s="161">
        <v>2227212005</v>
      </c>
      <c r="C12" s="162" t="s">
        <v>87</v>
      </c>
      <c r="D12" s="163" t="s">
        <v>88</v>
      </c>
      <c r="E12" s="53"/>
      <c r="F12" s="164" t="s">
        <v>148</v>
      </c>
      <c r="G12" s="99"/>
      <c r="H12" s="99"/>
      <c r="I12" s="99"/>
      <c r="J12" s="99"/>
      <c r="K12" s="99"/>
      <c r="L12" s="99"/>
      <c r="M12" s="99"/>
      <c r="N12" s="99"/>
      <c r="O12" s="119"/>
      <c r="P12" s="120">
        <f t="shared" si="1"/>
        <v>0</v>
      </c>
      <c r="Q12" s="58" t="str">
        <f>[2]!docle(P12)</f>
        <v>Khäng</v>
      </c>
      <c r="R12" s="57"/>
      <c r="S12" s="82" t="str">
        <f>IF(ISNA(VLOOKUP(B12,HOCPHI!$B$5:$WX$9797,7,0)),"",IF(VLOOKUP(B12,HOCPHI!$B$5:$WX$9797,7,0)="","",VLOOKUP(B12,HOCPHI!$B$5:$WX$9797,7,0)))</f>
        <v/>
      </c>
      <c r="T12" s="82">
        <f>IF(ISNA(VLOOKUP(B12,HOCPHI!$B$5:$WX$9797,10,0)),"",IF(VLOOKUP(B12,HOCPHI!$B$5:$WX$9797,10,0)="","",VLOOKUP(B12,HOCPHI!$B$5:$WX$9797,10,0)))</f>
        <v>3850000</v>
      </c>
      <c r="U12" s="82" t="str">
        <f>IF(ISNA(VLOOKUP(B12,HOCPHI!$B$5:$WX$9797,9,0)),"",IF(VLOOKUP(B12,HOCPHI!$B$5:$WX$9797,9,0)="","",VLOOKUP(B12,HOCPHI!$B$5:$WX$9797,9,0)))</f>
        <v/>
      </c>
      <c r="V12" s="59">
        <f t="shared" si="0"/>
        <v>1</v>
      </c>
      <c r="W12" s="59" t="str">
        <f t="shared" si="2"/>
        <v>Đ</v>
      </c>
    </row>
    <row r="13" spans="1:23" s="59" customFormat="1" ht="17.25" customHeight="1" x14ac:dyDescent="0.3">
      <c r="A13" s="156">
        <f t="shared" si="3"/>
        <v>6</v>
      </c>
      <c r="B13" s="161">
        <v>2227212006</v>
      </c>
      <c r="C13" s="162" t="s">
        <v>89</v>
      </c>
      <c r="D13" s="163" t="s">
        <v>90</v>
      </c>
      <c r="E13" s="53"/>
      <c r="F13" s="164" t="s">
        <v>148</v>
      </c>
      <c r="G13" s="99"/>
      <c r="H13" s="99"/>
      <c r="I13" s="99"/>
      <c r="J13" s="99"/>
      <c r="K13" s="99"/>
      <c r="L13" s="99"/>
      <c r="M13" s="99"/>
      <c r="N13" s="99"/>
      <c r="O13" s="119"/>
      <c r="P13" s="120">
        <f t="shared" si="1"/>
        <v>0</v>
      </c>
      <c r="Q13" s="58" t="str">
        <f>[2]!docle(P13)</f>
        <v>Khäng</v>
      </c>
      <c r="R13" s="57"/>
      <c r="S13" s="82" t="str">
        <f>IF(ISNA(VLOOKUP(B13,HOCPHI!$B$5:$WX$9797,7,0)),"",IF(VLOOKUP(B13,HOCPHI!$B$5:$WX$9797,7,0)="","",VLOOKUP(B13,HOCPHI!$B$5:$WX$9797,7,0)))</f>
        <v>HP</v>
      </c>
      <c r="T13" s="82">
        <f>IF(ISNA(VLOOKUP(B13,HOCPHI!$B$5:$WX$9797,10,0)),"",IF(VLOOKUP(B13,HOCPHI!$B$5:$WX$9797,10,0)="","",VLOOKUP(B13,HOCPHI!$B$5:$WX$9797,10,0)))</f>
        <v>0</v>
      </c>
      <c r="U13" s="82" t="str">
        <f>IF(ISNA(VLOOKUP(B13,HOCPHI!$B$5:$WX$9797,9,0)),"",IF(VLOOKUP(B13,HOCPHI!$B$5:$WX$9797,9,0)="","",VLOOKUP(B13,HOCPHI!$B$5:$WX$9797,9,0)))</f>
        <v/>
      </c>
      <c r="V13" s="59">
        <f t="shared" si="0"/>
        <v>1</v>
      </c>
      <c r="W13" s="59" t="str">
        <f t="shared" si="2"/>
        <v>Đ</v>
      </c>
    </row>
    <row r="14" spans="1:23" s="59" customFormat="1" ht="17.25" customHeight="1" x14ac:dyDescent="0.3">
      <c r="A14" s="156">
        <f t="shared" si="3"/>
        <v>7</v>
      </c>
      <c r="B14" s="161">
        <v>2226212007</v>
      </c>
      <c r="C14" s="162" t="s">
        <v>91</v>
      </c>
      <c r="D14" s="163" t="s">
        <v>90</v>
      </c>
      <c r="E14" s="53"/>
      <c r="F14" s="164" t="s">
        <v>148</v>
      </c>
      <c r="G14" s="99"/>
      <c r="H14" s="99"/>
      <c r="I14" s="99"/>
      <c r="J14" s="99"/>
      <c r="K14" s="99"/>
      <c r="L14" s="99"/>
      <c r="M14" s="99"/>
      <c r="N14" s="99"/>
      <c r="O14" s="119"/>
      <c r="P14" s="120">
        <f t="shared" si="1"/>
        <v>0</v>
      </c>
      <c r="Q14" s="58" t="str">
        <f>[2]!docle(P14)</f>
        <v>Khäng</v>
      </c>
      <c r="R14" s="57"/>
      <c r="S14" s="82" t="str">
        <f>IF(ISNA(VLOOKUP(B14,HOCPHI!$B$5:$WX$9797,7,0)),"",IF(VLOOKUP(B14,HOCPHI!$B$5:$WX$9797,7,0)="","",VLOOKUP(B14,HOCPHI!$B$5:$WX$9797,7,0)))</f>
        <v/>
      </c>
      <c r="T14" s="82">
        <f>IF(ISNA(VLOOKUP(B14,HOCPHI!$B$5:$WX$9797,10,0)),"",IF(VLOOKUP(B14,HOCPHI!$B$5:$WX$9797,10,0)="","",VLOOKUP(B14,HOCPHI!$B$5:$WX$9797,10,0)))</f>
        <v>3850000</v>
      </c>
      <c r="U14" s="82" t="str">
        <f>IF(ISNA(VLOOKUP(B14,HOCPHI!$B$5:$WX$9797,9,0)),"",IF(VLOOKUP(B14,HOCPHI!$B$5:$WX$9797,9,0)="","",VLOOKUP(B14,HOCPHI!$B$5:$WX$9797,9,0)))</f>
        <v/>
      </c>
      <c r="V14" s="59">
        <f t="shared" si="0"/>
        <v>1</v>
      </c>
      <c r="W14" s="59" t="str">
        <f t="shared" si="2"/>
        <v>S</v>
      </c>
    </row>
    <row r="15" spans="1:23" s="59" customFormat="1" ht="17.25" customHeight="1" x14ac:dyDescent="0.3">
      <c r="A15" s="156">
        <f t="shared" si="3"/>
        <v>8</v>
      </c>
      <c r="B15" s="161">
        <v>2227212008</v>
      </c>
      <c r="C15" s="162" t="s">
        <v>92</v>
      </c>
      <c r="D15" s="163" t="s">
        <v>90</v>
      </c>
      <c r="E15" s="53"/>
      <c r="F15" s="164" t="s">
        <v>148</v>
      </c>
      <c r="G15" s="99"/>
      <c r="H15" s="99"/>
      <c r="I15" s="99"/>
      <c r="J15" s="99"/>
      <c r="K15" s="99"/>
      <c r="L15" s="99"/>
      <c r="M15" s="99"/>
      <c r="N15" s="99"/>
      <c r="O15" s="119"/>
      <c r="P15" s="120">
        <f t="shared" si="1"/>
        <v>0</v>
      </c>
      <c r="Q15" s="58" t="str">
        <f>[2]!docle(P15)</f>
        <v>Khäng</v>
      </c>
      <c r="R15" s="57"/>
      <c r="S15" s="82" t="str">
        <f>IF(ISNA(VLOOKUP(B15,HOCPHI!$B$5:$WX$9797,7,0)),"",IF(VLOOKUP(B15,HOCPHI!$B$5:$WX$9797,7,0)="","",VLOOKUP(B15,HOCPHI!$B$5:$WX$9797,7,0)))</f>
        <v/>
      </c>
      <c r="T15" s="82">
        <f>IF(ISNA(VLOOKUP(B15,HOCPHI!$B$5:$WX$9797,10,0)),"",IF(VLOOKUP(B15,HOCPHI!$B$5:$WX$9797,10,0)="","",VLOOKUP(B15,HOCPHI!$B$5:$WX$9797,10,0)))</f>
        <v>3850000</v>
      </c>
      <c r="U15" s="82" t="str">
        <f>IF(ISNA(VLOOKUP(B15,HOCPHI!$B$5:$WX$9797,9,0)),"",IF(VLOOKUP(B15,HOCPHI!$B$5:$WX$9797,9,0)="","",VLOOKUP(B15,HOCPHI!$B$5:$WX$9797,9,0)))</f>
        <v/>
      </c>
      <c r="V15" s="59">
        <f t="shared" si="0"/>
        <v>1</v>
      </c>
      <c r="W15" s="59" t="str">
        <f t="shared" si="2"/>
        <v>Đ</v>
      </c>
    </row>
    <row r="16" spans="1:23" s="59" customFormat="1" ht="17.25" customHeight="1" x14ac:dyDescent="0.3">
      <c r="A16" s="156">
        <f t="shared" si="3"/>
        <v>9</v>
      </c>
      <c r="B16" s="161">
        <v>2227212009</v>
      </c>
      <c r="C16" s="162" t="s">
        <v>93</v>
      </c>
      <c r="D16" s="163" t="s">
        <v>94</v>
      </c>
      <c r="E16" s="53"/>
      <c r="F16" s="164" t="s">
        <v>148</v>
      </c>
      <c r="G16" s="99"/>
      <c r="H16" s="99"/>
      <c r="I16" s="99"/>
      <c r="J16" s="99"/>
      <c r="K16" s="99"/>
      <c r="L16" s="99"/>
      <c r="M16" s="99"/>
      <c r="N16" s="99"/>
      <c r="O16" s="119"/>
      <c r="P16" s="120">
        <f t="shared" si="1"/>
        <v>0</v>
      </c>
      <c r="Q16" s="58" t="str">
        <f>[2]!docle(P16)</f>
        <v>Khäng</v>
      </c>
      <c r="R16" s="57"/>
      <c r="S16" s="82" t="str">
        <f>IF(ISNA(VLOOKUP(B16,HOCPHI!$B$5:$WX$9797,7,0)),"",IF(VLOOKUP(B16,HOCPHI!$B$5:$WX$9797,7,0)="","",VLOOKUP(B16,HOCPHI!$B$5:$WX$9797,7,0)))</f>
        <v/>
      </c>
      <c r="T16" s="82">
        <f>IF(ISNA(VLOOKUP(B16,HOCPHI!$B$5:$WX$9797,10,0)),"",IF(VLOOKUP(B16,HOCPHI!$B$5:$WX$9797,10,0)="","",VLOOKUP(B16,HOCPHI!$B$5:$WX$9797,10,0)))</f>
        <v>3850000</v>
      </c>
      <c r="U16" s="82" t="str">
        <f>IF(ISNA(VLOOKUP(B16,HOCPHI!$B$5:$WX$9797,9,0)),"",IF(VLOOKUP(B16,HOCPHI!$B$5:$WX$9797,9,0)="","",VLOOKUP(B16,HOCPHI!$B$5:$WX$9797,9,0)))</f>
        <v/>
      </c>
      <c r="V16" s="59">
        <f t="shared" si="0"/>
        <v>1</v>
      </c>
      <c r="W16" s="59" t="str">
        <f t="shared" si="2"/>
        <v>Đ</v>
      </c>
    </row>
    <row r="17" spans="1:23" s="59" customFormat="1" ht="17.25" customHeight="1" x14ac:dyDescent="0.3">
      <c r="A17" s="156">
        <f t="shared" si="3"/>
        <v>10</v>
      </c>
      <c r="B17" s="161">
        <v>2227212010</v>
      </c>
      <c r="C17" s="162" t="s">
        <v>95</v>
      </c>
      <c r="D17" s="163" t="s">
        <v>96</v>
      </c>
      <c r="E17" s="53"/>
      <c r="F17" s="164" t="s">
        <v>148</v>
      </c>
      <c r="G17" s="99"/>
      <c r="H17" s="99"/>
      <c r="I17" s="99"/>
      <c r="J17" s="99"/>
      <c r="K17" s="99"/>
      <c r="L17" s="99"/>
      <c r="M17" s="99"/>
      <c r="N17" s="99"/>
      <c r="O17" s="119"/>
      <c r="P17" s="120">
        <f t="shared" si="1"/>
        <v>0</v>
      </c>
      <c r="Q17" s="58" t="str">
        <f>[2]!docle(P17)</f>
        <v>Khäng</v>
      </c>
      <c r="R17" s="57"/>
      <c r="S17" s="82" t="str">
        <f>IF(ISNA(VLOOKUP(B17,HOCPHI!$B$5:$WX$9797,7,0)),"",IF(VLOOKUP(B17,HOCPHI!$B$5:$WX$9797,7,0)="","",VLOOKUP(B17,HOCPHI!$B$5:$WX$9797,7,0)))</f>
        <v/>
      </c>
      <c r="T17" s="82">
        <f>IF(ISNA(VLOOKUP(B17,HOCPHI!$B$5:$WX$9797,10,0)),"",IF(VLOOKUP(B17,HOCPHI!$B$5:$WX$9797,10,0)="","",VLOOKUP(B17,HOCPHI!$B$5:$WX$9797,10,0)))</f>
        <v>3850000</v>
      </c>
      <c r="U17" s="82" t="str">
        <f>IF(ISNA(VLOOKUP(B17,HOCPHI!$B$5:$WX$9797,9,0)),"",IF(VLOOKUP(B17,HOCPHI!$B$5:$WX$9797,9,0)="","",VLOOKUP(B17,HOCPHI!$B$5:$WX$9797,9,0)))</f>
        <v/>
      </c>
      <c r="V17" s="59">
        <f t="shared" si="0"/>
        <v>1</v>
      </c>
      <c r="W17" s="59" t="str">
        <f t="shared" si="2"/>
        <v>Đ</v>
      </c>
    </row>
    <row r="18" spans="1:23" s="59" customFormat="1" ht="17.25" customHeight="1" x14ac:dyDescent="0.3">
      <c r="A18" s="156">
        <f t="shared" si="3"/>
        <v>11</v>
      </c>
      <c r="B18" s="161">
        <v>2227212012</v>
      </c>
      <c r="C18" s="162" t="s">
        <v>97</v>
      </c>
      <c r="D18" s="163" t="s">
        <v>98</v>
      </c>
      <c r="E18" s="53"/>
      <c r="F18" s="164" t="s">
        <v>148</v>
      </c>
      <c r="G18" s="99"/>
      <c r="H18" s="99"/>
      <c r="I18" s="99"/>
      <c r="J18" s="99"/>
      <c r="K18" s="99"/>
      <c r="L18" s="99"/>
      <c r="M18" s="99"/>
      <c r="N18" s="99"/>
      <c r="O18" s="119"/>
      <c r="P18" s="120">
        <f t="shared" si="1"/>
        <v>0</v>
      </c>
      <c r="Q18" s="58" t="str">
        <f>[2]!docle(P18)</f>
        <v>Khäng</v>
      </c>
      <c r="R18" s="57"/>
      <c r="S18" s="82" t="str">
        <f>IF(ISNA(VLOOKUP(B18,HOCPHI!$B$5:$WX$9797,7,0)),"",IF(VLOOKUP(B18,HOCPHI!$B$5:$WX$9797,7,0)="","",VLOOKUP(B18,HOCPHI!$B$5:$WX$9797,7,0)))</f>
        <v/>
      </c>
      <c r="T18" s="82">
        <f>IF(ISNA(VLOOKUP(B18,HOCPHI!$B$5:$WX$9797,10,0)),"",IF(VLOOKUP(B18,HOCPHI!$B$5:$WX$9797,10,0)="","",VLOOKUP(B18,HOCPHI!$B$5:$WX$9797,10,0)))</f>
        <v>3850000</v>
      </c>
      <c r="U18" s="82" t="str">
        <f>IF(ISNA(VLOOKUP(B18,HOCPHI!$B$5:$WX$9797,9,0)),"",IF(VLOOKUP(B18,HOCPHI!$B$5:$WX$9797,9,0)="","",VLOOKUP(B18,HOCPHI!$B$5:$WX$9797,9,0)))</f>
        <v/>
      </c>
      <c r="V18" s="59">
        <f t="shared" si="0"/>
        <v>1</v>
      </c>
      <c r="W18" s="59" t="str">
        <f t="shared" si="2"/>
        <v>Đ</v>
      </c>
    </row>
    <row r="19" spans="1:23" s="59" customFormat="1" ht="17.25" customHeight="1" x14ac:dyDescent="0.3">
      <c r="A19" s="156">
        <f t="shared" si="3"/>
        <v>12</v>
      </c>
      <c r="B19" s="161">
        <v>2226212013</v>
      </c>
      <c r="C19" s="162" t="s">
        <v>99</v>
      </c>
      <c r="D19" s="163" t="s">
        <v>100</v>
      </c>
      <c r="E19" s="53"/>
      <c r="F19" s="164" t="s">
        <v>148</v>
      </c>
      <c r="G19" s="99"/>
      <c r="H19" s="99"/>
      <c r="I19" s="99"/>
      <c r="J19" s="99"/>
      <c r="K19" s="99"/>
      <c r="L19" s="99"/>
      <c r="M19" s="99"/>
      <c r="N19" s="99"/>
      <c r="O19" s="119"/>
      <c r="P19" s="120">
        <f t="shared" si="1"/>
        <v>0</v>
      </c>
      <c r="Q19" s="58" t="str">
        <f>[2]!docle(P19)</f>
        <v>Khäng</v>
      </c>
      <c r="R19" s="57"/>
      <c r="S19" s="82" t="str">
        <f>IF(ISNA(VLOOKUP(B19,HOCPHI!$B$5:$WX$9797,7,0)),"",IF(VLOOKUP(B19,HOCPHI!$B$5:$WX$9797,7,0)="","",VLOOKUP(B19,HOCPHI!$B$5:$WX$9797,7,0)))</f>
        <v/>
      </c>
      <c r="T19" s="82">
        <f>IF(ISNA(VLOOKUP(B19,HOCPHI!$B$5:$WX$9797,10,0)),"",IF(VLOOKUP(B19,HOCPHI!$B$5:$WX$9797,10,0)="","",VLOOKUP(B19,HOCPHI!$B$5:$WX$9797,10,0)))</f>
        <v>3850000</v>
      </c>
      <c r="U19" s="82" t="str">
        <f>IF(ISNA(VLOOKUP(B19,HOCPHI!$B$5:$WX$9797,9,0)),"",IF(VLOOKUP(B19,HOCPHI!$B$5:$WX$9797,9,0)="","",VLOOKUP(B19,HOCPHI!$B$5:$WX$9797,9,0)))</f>
        <v/>
      </c>
      <c r="V19" s="59">
        <f t="shared" si="0"/>
        <v>1</v>
      </c>
      <c r="W19" s="59" t="str">
        <f t="shared" si="2"/>
        <v>S</v>
      </c>
    </row>
    <row r="20" spans="1:23" s="59" customFormat="1" ht="17.25" customHeight="1" x14ac:dyDescent="0.3">
      <c r="A20" s="156">
        <f t="shared" si="3"/>
        <v>13</v>
      </c>
      <c r="B20" s="161">
        <v>2227212014</v>
      </c>
      <c r="C20" s="162" t="s">
        <v>101</v>
      </c>
      <c r="D20" s="163" t="s">
        <v>102</v>
      </c>
      <c r="E20" s="53"/>
      <c r="F20" s="164" t="s">
        <v>148</v>
      </c>
      <c r="G20" s="99"/>
      <c r="H20" s="99"/>
      <c r="I20" s="99"/>
      <c r="J20" s="99"/>
      <c r="K20" s="99"/>
      <c r="L20" s="99"/>
      <c r="M20" s="99"/>
      <c r="N20" s="99"/>
      <c r="O20" s="119"/>
      <c r="P20" s="120">
        <f t="shared" si="1"/>
        <v>0</v>
      </c>
      <c r="Q20" s="58" t="str">
        <f>[2]!docle(P20)</f>
        <v>Khäng</v>
      </c>
      <c r="R20" s="57"/>
      <c r="S20" s="82" t="str">
        <f>IF(ISNA(VLOOKUP(B20,HOCPHI!$B$5:$WX$9797,7,0)),"",IF(VLOOKUP(B20,HOCPHI!$B$5:$WX$9797,7,0)="","",VLOOKUP(B20,HOCPHI!$B$5:$WX$9797,7,0)))</f>
        <v>HP</v>
      </c>
      <c r="T20" s="82">
        <f>IF(ISNA(VLOOKUP(B20,HOCPHI!$B$5:$WX$9797,10,0)),"",IF(VLOOKUP(B20,HOCPHI!$B$5:$WX$9797,10,0)="","",VLOOKUP(B20,HOCPHI!$B$5:$WX$9797,10,0)))</f>
        <v>0</v>
      </c>
      <c r="U20" s="82" t="str">
        <f>IF(ISNA(VLOOKUP(B20,HOCPHI!$B$5:$WX$9797,9,0)),"",IF(VLOOKUP(B20,HOCPHI!$B$5:$WX$9797,9,0)="","",VLOOKUP(B20,HOCPHI!$B$5:$WX$9797,9,0)))</f>
        <v/>
      </c>
      <c r="V20" s="59">
        <f t="shared" si="0"/>
        <v>1</v>
      </c>
      <c r="W20" s="59" t="str">
        <f t="shared" si="2"/>
        <v>Đ</v>
      </c>
    </row>
    <row r="21" spans="1:23" s="59" customFormat="1" ht="17.25" customHeight="1" x14ac:dyDescent="0.3">
      <c r="A21" s="156">
        <f t="shared" si="3"/>
        <v>14</v>
      </c>
      <c r="B21" s="161">
        <v>2226212015</v>
      </c>
      <c r="C21" s="162" t="s">
        <v>103</v>
      </c>
      <c r="D21" s="163" t="s">
        <v>104</v>
      </c>
      <c r="E21" s="53"/>
      <c r="F21" s="164" t="s">
        <v>148</v>
      </c>
      <c r="G21" s="99"/>
      <c r="H21" s="99"/>
      <c r="I21" s="99"/>
      <c r="J21" s="99"/>
      <c r="K21" s="99"/>
      <c r="L21" s="99"/>
      <c r="M21" s="99"/>
      <c r="N21" s="99"/>
      <c r="O21" s="119"/>
      <c r="P21" s="120">
        <f t="shared" si="1"/>
        <v>0</v>
      </c>
      <c r="Q21" s="58" t="str">
        <f>[2]!docle(P21)</f>
        <v>Khäng</v>
      </c>
      <c r="R21" s="57"/>
      <c r="S21" s="82" t="str">
        <f>IF(ISNA(VLOOKUP(B21,HOCPHI!$B$5:$WX$9797,7,0)),"",IF(VLOOKUP(B21,HOCPHI!$B$5:$WX$9797,7,0)="","",VLOOKUP(B21,HOCPHI!$B$5:$WX$9797,7,0)))</f>
        <v/>
      </c>
      <c r="T21" s="82">
        <f>IF(ISNA(VLOOKUP(B21,HOCPHI!$B$5:$WX$9797,10,0)),"",IF(VLOOKUP(B21,HOCPHI!$B$5:$WX$9797,10,0)="","",VLOOKUP(B21,HOCPHI!$B$5:$WX$9797,10,0)))</f>
        <v>3850000</v>
      </c>
      <c r="U21" s="82" t="str">
        <f>IF(ISNA(VLOOKUP(B21,HOCPHI!$B$5:$WX$9797,9,0)),"",IF(VLOOKUP(B21,HOCPHI!$B$5:$WX$9797,9,0)="","",VLOOKUP(B21,HOCPHI!$B$5:$WX$9797,9,0)))</f>
        <v/>
      </c>
      <c r="V21" s="59">
        <f t="shared" si="0"/>
        <v>1</v>
      </c>
      <c r="W21" s="59" t="str">
        <f t="shared" si="2"/>
        <v>S</v>
      </c>
    </row>
    <row r="22" spans="1:23" s="59" customFormat="1" ht="17.25" customHeight="1" x14ac:dyDescent="0.3">
      <c r="A22" s="156">
        <f t="shared" si="3"/>
        <v>15</v>
      </c>
      <c r="B22" s="161">
        <v>2227212016</v>
      </c>
      <c r="C22" s="162" t="s">
        <v>105</v>
      </c>
      <c r="D22" s="163" t="s">
        <v>106</v>
      </c>
      <c r="E22" s="53"/>
      <c r="F22" s="164" t="s">
        <v>148</v>
      </c>
      <c r="G22" s="99"/>
      <c r="H22" s="99"/>
      <c r="I22" s="99"/>
      <c r="J22" s="99"/>
      <c r="K22" s="99"/>
      <c r="L22" s="99"/>
      <c r="M22" s="99"/>
      <c r="N22" s="99"/>
      <c r="O22" s="119"/>
      <c r="P22" s="120">
        <f t="shared" si="1"/>
        <v>0</v>
      </c>
      <c r="Q22" s="58" t="str">
        <f>[2]!docle(P22)</f>
        <v>Khäng</v>
      </c>
      <c r="R22" s="57"/>
      <c r="S22" s="82" t="str">
        <f>IF(ISNA(VLOOKUP(B22,HOCPHI!$B$5:$WX$9797,7,0)),"",IF(VLOOKUP(B22,HOCPHI!$B$5:$WX$9797,7,0)="","",VLOOKUP(B22,HOCPHI!$B$5:$WX$9797,7,0)))</f>
        <v>HP</v>
      </c>
      <c r="T22" s="82">
        <f>IF(ISNA(VLOOKUP(B22,HOCPHI!$B$5:$WX$9797,10,0)),"",IF(VLOOKUP(B22,HOCPHI!$B$5:$WX$9797,10,0)="","",VLOOKUP(B22,HOCPHI!$B$5:$WX$9797,10,0)))</f>
        <v>0</v>
      </c>
      <c r="U22" s="82" t="str">
        <f>IF(ISNA(VLOOKUP(B22,HOCPHI!$B$5:$WX$9797,9,0)),"",IF(VLOOKUP(B22,HOCPHI!$B$5:$WX$9797,9,0)="","",VLOOKUP(B22,HOCPHI!$B$5:$WX$9797,9,0)))</f>
        <v/>
      </c>
      <c r="V22" s="59">
        <f t="shared" si="0"/>
        <v>1</v>
      </c>
      <c r="W22" s="59" t="str">
        <f t="shared" si="2"/>
        <v>Đ</v>
      </c>
    </row>
    <row r="23" spans="1:23" s="59" customFormat="1" ht="17.25" customHeight="1" x14ac:dyDescent="0.3">
      <c r="A23" s="156">
        <f t="shared" si="3"/>
        <v>16</v>
      </c>
      <c r="B23" s="161">
        <v>2227212017</v>
      </c>
      <c r="C23" s="162" t="s">
        <v>107</v>
      </c>
      <c r="D23" s="163" t="s">
        <v>106</v>
      </c>
      <c r="E23" s="53"/>
      <c r="F23" s="164" t="s">
        <v>148</v>
      </c>
      <c r="G23" s="99"/>
      <c r="H23" s="99"/>
      <c r="I23" s="99"/>
      <c r="J23" s="99"/>
      <c r="K23" s="99"/>
      <c r="L23" s="99"/>
      <c r="M23" s="99"/>
      <c r="N23" s="99"/>
      <c r="O23" s="119"/>
      <c r="P23" s="120">
        <f t="shared" si="1"/>
        <v>0</v>
      </c>
      <c r="Q23" s="58" t="str">
        <f>[2]!docle(P23)</f>
        <v>Khäng</v>
      </c>
      <c r="R23" s="57"/>
      <c r="S23" s="82" t="str">
        <f>IF(ISNA(VLOOKUP(B23,HOCPHI!$B$5:$WX$9797,7,0)),"",IF(VLOOKUP(B23,HOCPHI!$B$5:$WX$9797,7,0)="","",VLOOKUP(B23,HOCPHI!$B$5:$WX$9797,7,0)))</f>
        <v/>
      </c>
      <c r="T23" s="82">
        <f>IF(ISNA(VLOOKUP(B23,HOCPHI!$B$5:$WX$9797,10,0)),"",IF(VLOOKUP(B23,HOCPHI!$B$5:$WX$9797,10,0)="","",VLOOKUP(B23,HOCPHI!$B$5:$WX$9797,10,0)))</f>
        <v>3850000</v>
      </c>
      <c r="U23" s="82" t="str">
        <f>IF(ISNA(VLOOKUP(B23,HOCPHI!$B$5:$WX$9797,9,0)),"",IF(VLOOKUP(B23,HOCPHI!$B$5:$WX$9797,9,0)="","",VLOOKUP(B23,HOCPHI!$B$5:$WX$9797,9,0)))</f>
        <v/>
      </c>
      <c r="V23" s="59">
        <f t="shared" si="0"/>
        <v>1</v>
      </c>
      <c r="W23" s="59" t="str">
        <f t="shared" si="2"/>
        <v>Đ</v>
      </c>
    </row>
    <row r="24" spans="1:23" s="59" customFormat="1" ht="17.25" customHeight="1" x14ac:dyDescent="0.3">
      <c r="A24" s="156">
        <f t="shared" si="3"/>
        <v>17</v>
      </c>
      <c r="B24" s="161">
        <v>2226212018</v>
      </c>
      <c r="C24" s="162" t="s">
        <v>108</v>
      </c>
      <c r="D24" s="163" t="s">
        <v>109</v>
      </c>
      <c r="E24" s="53"/>
      <c r="F24" s="164" t="s">
        <v>148</v>
      </c>
      <c r="G24" s="99"/>
      <c r="H24" s="99"/>
      <c r="I24" s="99"/>
      <c r="J24" s="99"/>
      <c r="K24" s="99"/>
      <c r="L24" s="99"/>
      <c r="M24" s="99"/>
      <c r="N24" s="99"/>
      <c r="O24" s="119"/>
      <c r="P24" s="120">
        <f t="shared" si="1"/>
        <v>0</v>
      </c>
      <c r="Q24" s="58" t="str">
        <f>[2]!docle(P24)</f>
        <v>Khäng</v>
      </c>
      <c r="R24" s="57"/>
      <c r="S24" s="82" t="str">
        <f>IF(ISNA(VLOOKUP(B24,HOCPHI!$B$5:$WX$9797,7,0)),"",IF(VLOOKUP(B24,HOCPHI!$B$5:$WX$9797,7,0)="","",VLOOKUP(B24,HOCPHI!$B$5:$WX$9797,7,0)))</f>
        <v/>
      </c>
      <c r="T24" s="82">
        <f>IF(ISNA(VLOOKUP(B24,HOCPHI!$B$5:$WX$9797,10,0)),"",IF(VLOOKUP(B24,HOCPHI!$B$5:$WX$9797,10,0)="","",VLOOKUP(B24,HOCPHI!$B$5:$WX$9797,10,0)))</f>
        <v>3850000</v>
      </c>
      <c r="U24" s="82" t="str">
        <f>IF(ISNA(VLOOKUP(B24,HOCPHI!$B$5:$WX$9797,9,0)),"",IF(VLOOKUP(B24,HOCPHI!$B$5:$WX$9797,9,0)="","",VLOOKUP(B24,HOCPHI!$B$5:$WX$9797,9,0)))</f>
        <v/>
      </c>
      <c r="V24" s="59">
        <f t="shared" si="0"/>
        <v>1</v>
      </c>
      <c r="W24" s="59" t="str">
        <f t="shared" si="2"/>
        <v>S</v>
      </c>
    </row>
    <row r="25" spans="1:23" s="59" customFormat="1" ht="17.25" customHeight="1" x14ac:dyDescent="0.3">
      <c r="A25" s="156">
        <f t="shared" si="3"/>
        <v>18</v>
      </c>
      <c r="B25" s="161">
        <v>2226212019</v>
      </c>
      <c r="C25" s="162" t="s">
        <v>110</v>
      </c>
      <c r="D25" s="163" t="s">
        <v>111</v>
      </c>
      <c r="E25" s="53"/>
      <c r="F25" s="164" t="s">
        <v>148</v>
      </c>
      <c r="G25" s="99"/>
      <c r="H25" s="99"/>
      <c r="I25" s="99"/>
      <c r="J25" s="99"/>
      <c r="K25" s="99"/>
      <c r="L25" s="99"/>
      <c r="M25" s="99"/>
      <c r="N25" s="99"/>
      <c r="O25" s="119"/>
      <c r="P25" s="120">
        <f t="shared" si="1"/>
        <v>0</v>
      </c>
      <c r="Q25" s="58" t="str">
        <f>[2]!docle(P25)</f>
        <v>Khäng</v>
      </c>
      <c r="R25" s="57"/>
      <c r="S25" s="82" t="str">
        <f>IF(ISNA(VLOOKUP(B25,HOCPHI!$B$5:$WX$9797,7,0)),"",IF(VLOOKUP(B25,HOCPHI!$B$5:$WX$9797,7,0)="","",VLOOKUP(B25,HOCPHI!$B$5:$WX$9797,7,0)))</f>
        <v/>
      </c>
      <c r="T25" s="82">
        <f>IF(ISNA(VLOOKUP(B25,HOCPHI!$B$5:$WX$9797,10,0)),"",IF(VLOOKUP(B25,HOCPHI!$B$5:$WX$9797,10,0)="","",VLOOKUP(B25,HOCPHI!$B$5:$WX$9797,10,0)))</f>
        <v>3850000</v>
      </c>
      <c r="U25" s="82" t="str">
        <f>IF(ISNA(VLOOKUP(B25,HOCPHI!$B$5:$WX$9797,9,0)),"",IF(VLOOKUP(B25,HOCPHI!$B$5:$WX$9797,9,0)="","",VLOOKUP(B25,HOCPHI!$B$5:$WX$9797,9,0)))</f>
        <v/>
      </c>
      <c r="V25" s="59">
        <f t="shared" si="0"/>
        <v>1</v>
      </c>
      <c r="W25" s="59" t="str">
        <f t="shared" si="2"/>
        <v>Đ</v>
      </c>
    </row>
    <row r="26" spans="1:23" s="59" customFormat="1" ht="17.25" customHeight="1" x14ac:dyDescent="0.3">
      <c r="A26" s="156">
        <f t="shared" si="3"/>
        <v>19</v>
      </c>
      <c r="B26" s="161">
        <v>2226212020</v>
      </c>
      <c r="C26" s="162" t="s">
        <v>112</v>
      </c>
      <c r="D26" s="163" t="s">
        <v>113</v>
      </c>
      <c r="E26" s="53"/>
      <c r="F26" s="164" t="s">
        <v>148</v>
      </c>
      <c r="G26" s="99"/>
      <c r="H26" s="99"/>
      <c r="I26" s="99"/>
      <c r="J26" s="99"/>
      <c r="K26" s="99"/>
      <c r="L26" s="99"/>
      <c r="M26" s="99"/>
      <c r="N26" s="99"/>
      <c r="O26" s="119"/>
      <c r="P26" s="120">
        <f t="shared" si="1"/>
        <v>0</v>
      </c>
      <c r="Q26" s="58" t="str">
        <f>[2]!docle(P26)</f>
        <v>Khäng</v>
      </c>
      <c r="R26" s="57"/>
      <c r="S26" s="82" t="str">
        <f>IF(ISNA(VLOOKUP(B26,HOCPHI!$B$5:$WX$9797,7,0)),"",IF(VLOOKUP(B26,HOCPHI!$B$5:$WX$9797,7,0)="","",VLOOKUP(B26,HOCPHI!$B$5:$WX$9797,7,0)))</f>
        <v/>
      </c>
      <c r="T26" s="82">
        <f>IF(ISNA(VLOOKUP(B26,HOCPHI!$B$5:$WX$9797,10,0)),"",IF(VLOOKUP(B26,HOCPHI!$B$5:$WX$9797,10,0)="","",VLOOKUP(B26,HOCPHI!$B$5:$WX$9797,10,0)))</f>
        <v>3850000</v>
      </c>
      <c r="U26" s="82" t="str">
        <f>IF(ISNA(VLOOKUP(B26,HOCPHI!$B$5:$WX$9797,9,0)),"",IF(VLOOKUP(B26,HOCPHI!$B$5:$WX$9797,9,0)="","",VLOOKUP(B26,HOCPHI!$B$5:$WX$9797,9,0)))</f>
        <v/>
      </c>
      <c r="V26" s="59">
        <f t="shared" si="0"/>
        <v>1</v>
      </c>
      <c r="W26" s="59" t="str">
        <f t="shared" si="2"/>
        <v>Đ</v>
      </c>
    </row>
    <row r="27" spans="1:23" s="59" customFormat="1" ht="17.25" customHeight="1" x14ac:dyDescent="0.3">
      <c r="A27" s="156">
        <f t="shared" si="3"/>
        <v>20</v>
      </c>
      <c r="B27" s="161">
        <v>2227212021</v>
      </c>
      <c r="C27" s="162" t="s">
        <v>114</v>
      </c>
      <c r="D27" s="163" t="s">
        <v>115</v>
      </c>
      <c r="E27" s="53"/>
      <c r="F27" s="164" t="s">
        <v>148</v>
      </c>
      <c r="G27" s="99"/>
      <c r="H27" s="99"/>
      <c r="I27" s="99"/>
      <c r="J27" s="99"/>
      <c r="K27" s="99"/>
      <c r="L27" s="99"/>
      <c r="M27" s="99"/>
      <c r="N27" s="99"/>
      <c r="O27" s="119"/>
      <c r="P27" s="120">
        <f t="shared" si="1"/>
        <v>0</v>
      </c>
      <c r="Q27" s="58" t="str">
        <f>[2]!docle(P27)</f>
        <v>Khäng</v>
      </c>
      <c r="R27" s="57"/>
      <c r="S27" s="82" t="str">
        <f>IF(ISNA(VLOOKUP(B27,HOCPHI!$B$5:$WX$9797,7,0)),"",IF(VLOOKUP(B27,HOCPHI!$B$5:$WX$9797,7,0)="","",VLOOKUP(B27,HOCPHI!$B$5:$WX$9797,7,0)))</f>
        <v>HP</v>
      </c>
      <c r="T27" s="82">
        <f>IF(ISNA(VLOOKUP(B27,HOCPHI!$B$5:$WX$9797,10,0)),"",IF(VLOOKUP(B27,HOCPHI!$B$5:$WX$9797,10,0)="","",VLOOKUP(B27,HOCPHI!$B$5:$WX$9797,10,0)))</f>
        <v>0</v>
      </c>
      <c r="U27" s="82" t="str">
        <f>IF(ISNA(VLOOKUP(B27,HOCPHI!$B$5:$WX$9797,9,0)),"",IF(VLOOKUP(B27,HOCPHI!$B$5:$WX$9797,9,0)="","",VLOOKUP(B27,HOCPHI!$B$5:$WX$9797,9,0)))</f>
        <v/>
      </c>
      <c r="V27" s="59">
        <f t="shared" si="0"/>
        <v>1</v>
      </c>
      <c r="W27" s="59" t="str">
        <f t="shared" si="2"/>
        <v>Đ</v>
      </c>
    </row>
    <row r="28" spans="1:23" s="59" customFormat="1" ht="17.25" customHeight="1" x14ac:dyDescent="0.3">
      <c r="A28" s="156">
        <f t="shared" si="3"/>
        <v>21</v>
      </c>
      <c r="B28" s="161">
        <v>2227212022</v>
      </c>
      <c r="C28" s="162" t="s">
        <v>99</v>
      </c>
      <c r="D28" s="163" t="s">
        <v>116</v>
      </c>
      <c r="E28" s="53"/>
      <c r="F28" s="164" t="s">
        <v>148</v>
      </c>
      <c r="G28" s="99"/>
      <c r="H28" s="99"/>
      <c r="I28" s="99"/>
      <c r="J28" s="99"/>
      <c r="K28" s="99"/>
      <c r="L28" s="99"/>
      <c r="M28" s="99"/>
      <c r="N28" s="99"/>
      <c r="O28" s="119"/>
      <c r="P28" s="120">
        <f t="shared" si="1"/>
        <v>0</v>
      </c>
      <c r="Q28" s="58" t="str">
        <f>[2]!docle(P28)</f>
        <v>Khäng</v>
      </c>
      <c r="R28" s="57"/>
      <c r="S28" s="82" t="str">
        <f>IF(ISNA(VLOOKUP(B28,HOCPHI!$B$5:$WX$9797,7,0)),"",IF(VLOOKUP(B28,HOCPHI!$B$5:$WX$9797,7,0)="","",VLOOKUP(B28,HOCPHI!$B$5:$WX$9797,7,0)))</f>
        <v/>
      </c>
      <c r="T28" s="82">
        <f>IF(ISNA(VLOOKUP(B28,HOCPHI!$B$5:$WX$9797,10,0)),"",IF(VLOOKUP(B28,HOCPHI!$B$5:$WX$9797,10,0)="","",VLOOKUP(B28,HOCPHI!$B$5:$WX$9797,10,0)))</f>
        <v>3850000</v>
      </c>
      <c r="U28" s="82" t="str">
        <f>IF(ISNA(VLOOKUP(B28,HOCPHI!$B$5:$WX$9797,9,0)),"",IF(VLOOKUP(B28,HOCPHI!$B$5:$WX$9797,9,0)="","",VLOOKUP(B28,HOCPHI!$B$5:$WX$9797,9,0)))</f>
        <v/>
      </c>
      <c r="V28" s="59">
        <f t="shared" si="0"/>
        <v>1</v>
      </c>
      <c r="W28" s="59" t="str">
        <f t="shared" si="2"/>
        <v>Đ</v>
      </c>
    </row>
    <row r="29" spans="1:23" s="59" customFormat="1" ht="17.25" customHeight="1" x14ac:dyDescent="0.3">
      <c r="A29" s="156">
        <f t="shared" si="3"/>
        <v>22</v>
      </c>
      <c r="B29" s="161">
        <v>2227212024</v>
      </c>
      <c r="C29" s="162" t="s">
        <v>117</v>
      </c>
      <c r="D29" s="163" t="s">
        <v>118</v>
      </c>
      <c r="E29" s="53"/>
      <c r="F29" s="164" t="s">
        <v>148</v>
      </c>
      <c r="G29" s="99"/>
      <c r="H29" s="99"/>
      <c r="I29" s="99"/>
      <c r="J29" s="99"/>
      <c r="K29" s="99"/>
      <c r="L29" s="99"/>
      <c r="M29" s="99"/>
      <c r="N29" s="99"/>
      <c r="O29" s="119"/>
      <c r="P29" s="120">
        <f t="shared" si="1"/>
        <v>0</v>
      </c>
      <c r="Q29" s="58" t="str">
        <f>[2]!docle(P29)</f>
        <v>Khäng</v>
      </c>
      <c r="R29" s="57"/>
      <c r="S29" s="82" t="str">
        <f>IF(ISNA(VLOOKUP(B29,HOCPHI!$B$5:$WX$9797,7,0)),"",IF(VLOOKUP(B29,HOCPHI!$B$5:$WX$9797,7,0)="","",VLOOKUP(B29,HOCPHI!$B$5:$WX$9797,7,0)))</f>
        <v>HP</v>
      </c>
      <c r="T29" s="82">
        <f>IF(ISNA(VLOOKUP(B29,HOCPHI!$B$5:$WX$9797,10,0)),"",IF(VLOOKUP(B29,HOCPHI!$B$5:$WX$9797,10,0)="","",VLOOKUP(B29,HOCPHI!$B$5:$WX$9797,10,0)))</f>
        <v>0</v>
      </c>
      <c r="U29" s="82" t="str">
        <f>IF(ISNA(VLOOKUP(B29,HOCPHI!$B$5:$WX$9797,9,0)),"",IF(VLOOKUP(B29,HOCPHI!$B$5:$WX$9797,9,0)="","",VLOOKUP(B29,HOCPHI!$B$5:$WX$9797,9,0)))</f>
        <v/>
      </c>
      <c r="V29" s="59">
        <f t="shared" si="0"/>
        <v>1</v>
      </c>
      <c r="W29" s="59" t="str">
        <f t="shared" si="2"/>
        <v>Đ</v>
      </c>
    </row>
    <row r="30" spans="1:23" s="59" customFormat="1" ht="17.25" customHeight="1" x14ac:dyDescent="0.3">
      <c r="A30" s="156">
        <f t="shared" si="3"/>
        <v>23</v>
      </c>
      <c r="B30" s="161">
        <v>2227212025</v>
      </c>
      <c r="C30" s="162" t="s">
        <v>119</v>
      </c>
      <c r="D30" s="163" t="s">
        <v>120</v>
      </c>
      <c r="E30" s="53"/>
      <c r="F30" s="164" t="s">
        <v>148</v>
      </c>
      <c r="G30" s="99"/>
      <c r="H30" s="99"/>
      <c r="I30" s="99"/>
      <c r="J30" s="99"/>
      <c r="K30" s="99"/>
      <c r="L30" s="99"/>
      <c r="M30" s="99"/>
      <c r="N30" s="99"/>
      <c r="O30" s="119"/>
      <c r="P30" s="120">
        <f t="shared" si="1"/>
        <v>0</v>
      </c>
      <c r="Q30" s="58" t="str">
        <f>[2]!docle(P30)</f>
        <v>Khäng</v>
      </c>
      <c r="R30" s="57"/>
      <c r="S30" s="82" t="str">
        <f>IF(ISNA(VLOOKUP(B30,HOCPHI!$B$5:$WX$9797,7,0)),"",IF(VLOOKUP(B30,HOCPHI!$B$5:$WX$9797,7,0)="","",VLOOKUP(B30,HOCPHI!$B$5:$WX$9797,7,0)))</f>
        <v/>
      </c>
      <c r="T30" s="82">
        <f>IF(ISNA(VLOOKUP(B30,HOCPHI!$B$5:$WX$9797,10,0)),"",IF(VLOOKUP(B30,HOCPHI!$B$5:$WX$9797,10,0)="","",VLOOKUP(B30,HOCPHI!$B$5:$WX$9797,10,0)))</f>
        <v>3850000</v>
      </c>
      <c r="U30" s="82" t="str">
        <f>IF(ISNA(VLOOKUP(B30,HOCPHI!$B$5:$WX$9797,9,0)),"",IF(VLOOKUP(B30,HOCPHI!$B$5:$WX$9797,9,0)="","",VLOOKUP(B30,HOCPHI!$B$5:$WX$9797,9,0)))</f>
        <v/>
      </c>
      <c r="V30" s="59">
        <f t="shared" si="0"/>
        <v>1</v>
      </c>
      <c r="W30" s="59" t="str">
        <f t="shared" si="2"/>
        <v>Đ</v>
      </c>
    </row>
    <row r="31" spans="1:23" s="59" customFormat="1" ht="17.25" customHeight="1" x14ac:dyDescent="0.3">
      <c r="A31" s="156">
        <f t="shared" si="3"/>
        <v>24</v>
      </c>
      <c r="B31" s="161">
        <v>2226212026</v>
      </c>
      <c r="C31" s="162" t="s">
        <v>121</v>
      </c>
      <c r="D31" s="163" t="s">
        <v>122</v>
      </c>
      <c r="E31" s="53"/>
      <c r="F31" s="164" t="s">
        <v>148</v>
      </c>
      <c r="G31" s="99"/>
      <c r="H31" s="99"/>
      <c r="I31" s="99"/>
      <c r="J31" s="99"/>
      <c r="K31" s="99"/>
      <c r="L31" s="99"/>
      <c r="M31" s="99"/>
      <c r="N31" s="99"/>
      <c r="O31" s="119"/>
      <c r="P31" s="120">
        <f t="shared" si="1"/>
        <v>0</v>
      </c>
      <c r="Q31" s="58" t="str">
        <f>[2]!docle(P31)</f>
        <v>Khäng</v>
      </c>
      <c r="R31" s="57"/>
      <c r="S31" s="82" t="str">
        <f>IF(ISNA(VLOOKUP(B31,HOCPHI!$B$5:$WX$9797,7,0)),"",IF(VLOOKUP(B31,HOCPHI!$B$5:$WX$9797,7,0)="","",VLOOKUP(B31,HOCPHI!$B$5:$WX$9797,7,0)))</f>
        <v>HP</v>
      </c>
      <c r="T31" s="82">
        <f>IF(ISNA(VLOOKUP(B31,HOCPHI!$B$5:$WX$9797,10,0)),"",IF(VLOOKUP(B31,HOCPHI!$B$5:$WX$9797,10,0)="","",VLOOKUP(B31,HOCPHI!$B$5:$WX$9797,10,0)))</f>
        <v>0</v>
      </c>
      <c r="U31" s="82" t="str">
        <f>IF(ISNA(VLOOKUP(B31,HOCPHI!$B$5:$WX$9797,9,0)),"",IF(VLOOKUP(B31,HOCPHI!$B$5:$WX$9797,9,0)="","",VLOOKUP(B31,HOCPHI!$B$5:$WX$9797,9,0)))</f>
        <v/>
      </c>
      <c r="V31" s="59">
        <f t="shared" si="0"/>
        <v>1</v>
      </c>
      <c r="W31" s="59" t="str">
        <f t="shared" si="2"/>
        <v>S</v>
      </c>
    </row>
    <row r="32" spans="1:23" s="59" customFormat="1" ht="17.25" customHeight="1" x14ac:dyDescent="0.3">
      <c r="A32" s="156">
        <f t="shared" si="3"/>
        <v>25</v>
      </c>
      <c r="B32" s="161">
        <v>2226212027</v>
      </c>
      <c r="C32" s="162" t="s">
        <v>123</v>
      </c>
      <c r="D32" s="163" t="s">
        <v>122</v>
      </c>
      <c r="E32" s="53"/>
      <c r="F32" s="164" t="s">
        <v>148</v>
      </c>
      <c r="G32" s="99"/>
      <c r="H32" s="99"/>
      <c r="I32" s="99"/>
      <c r="J32" s="99"/>
      <c r="K32" s="99"/>
      <c r="L32" s="99"/>
      <c r="M32" s="99"/>
      <c r="N32" s="99"/>
      <c r="O32" s="119"/>
      <c r="P32" s="120">
        <f t="shared" si="1"/>
        <v>0</v>
      </c>
      <c r="Q32" s="58" t="str">
        <f>[2]!docle(P32)</f>
        <v>Khäng</v>
      </c>
      <c r="R32" s="57"/>
      <c r="S32" s="82" t="str">
        <f>IF(ISNA(VLOOKUP(B32,HOCPHI!$B$5:$WX$9797,7,0)),"",IF(VLOOKUP(B32,HOCPHI!$B$5:$WX$9797,7,0)="","",VLOOKUP(B32,HOCPHI!$B$5:$WX$9797,7,0)))</f>
        <v/>
      </c>
      <c r="T32" s="82">
        <f>IF(ISNA(VLOOKUP(B32,HOCPHI!$B$5:$WX$9797,10,0)),"",IF(VLOOKUP(B32,HOCPHI!$B$5:$WX$9797,10,0)="","",VLOOKUP(B32,HOCPHI!$B$5:$WX$9797,10,0)))</f>
        <v>3850000</v>
      </c>
      <c r="U32" s="82" t="str">
        <f>IF(ISNA(VLOOKUP(B32,HOCPHI!$B$5:$WX$9797,9,0)),"",IF(VLOOKUP(B32,HOCPHI!$B$5:$WX$9797,9,0)="","",VLOOKUP(B32,HOCPHI!$B$5:$WX$9797,9,0)))</f>
        <v/>
      </c>
      <c r="V32" s="59">
        <f t="shared" si="0"/>
        <v>1</v>
      </c>
      <c r="W32" s="59" t="str">
        <f t="shared" si="2"/>
        <v>Đ</v>
      </c>
    </row>
    <row r="33" spans="1:30" s="59" customFormat="1" ht="17.25" customHeight="1" x14ac:dyDescent="0.3">
      <c r="A33" s="156">
        <f t="shared" si="3"/>
        <v>26</v>
      </c>
      <c r="B33" s="161">
        <v>2227212028</v>
      </c>
      <c r="C33" s="162" t="s">
        <v>124</v>
      </c>
      <c r="D33" s="163" t="s">
        <v>125</v>
      </c>
      <c r="E33" s="53"/>
      <c r="F33" s="164" t="s">
        <v>148</v>
      </c>
      <c r="G33" s="99"/>
      <c r="H33" s="99"/>
      <c r="I33" s="99"/>
      <c r="J33" s="99"/>
      <c r="K33" s="99"/>
      <c r="L33" s="99"/>
      <c r="M33" s="99"/>
      <c r="N33" s="99"/>
      <c r="O33" s="119"/>
      <c r="P33" s="120">
        <f t="shared" si="1"/>
        <v>0</v>
      </c>
      <c r="Q33" s="58" t="str">
        <f>[2]!docle(P33)</f>
        <v>Khäng</v>
      </c>
      <c r="R33" s="57"/>
      <c r="S33" s="82" t="str">
        <f>IF(ISNA(VLOOKUP(B33,HOCPHI!$B$5:$WX$9797,7,0)),"",IF(VLOOKUP(B33,HOCPHI!$B$5:$WX$9797,7,0)="","",VLOOKUP(B33,HOCPHI!$B$5:$WX$9797,7,0)))</f>
        <v/>
      </c>
      <c r="T33" s="82">
        <f>IF(ISNA(VLOOKUP(B33,HOCPHI!$B$5:$WX$9797,10,0)),"",IF(VLOOKUP(B33,HOCPHI!$B$5:$WX$9797,10,0)="","",VLOOKUP(B33,HOCPHI!$B$5:$WX$9797,10,0)))</f>
        <v>3850000</v>
      </c>
      <c r="U33" s="82" t="str">
        <f>IF(ISNA(VLOOKUP(B33,HOCPHI!$B$5:$WX$9797,9,0)),"",IF(VLOOKUP(B33,HOCPHI!$B$5:$WX$9797,9,0)="","",VLOOKUP(B33,HOCPHI!$B$5:$WX$9797,9,0)))</f>
        <v/>
      </c>
      <c r="V33" s="59">
        <f t="shared" si="0"/>
        <v>1</v>
      </c>
      <c r="W33" s="59" t="str">
        <f t="shared" si="2"/>
        <v>Đ</v>
      </c>
    </row>
    <row r="34" spans="1:30" s="59" customFormat="1" ht="17.25" customHeight="1" x14ac:dyDescent="0.3">
      <c r="A34" s="156">
        <f t="shared" si="3"/>
        <v>27</v>
      </c>
      <c r="B34" s="161">
        <v>2227212029</v>
      </c>
      <c r="C34" s="162" t="s">
        <v>126</v>
      </c>
      <c r="D34" s="163" t="s">
        <v>127</v>
      </c>
      <c r="E34" s="53"/>
      <c r="F34" s="164" t="s">
        <v>148</v>
      </c>
      <c r="G34" s="99"/>
      <c r="H34" s="99"/>
      <c r="I34" s="99"/>
      <c r="J34" s="99"/>
      <c r="K34" s="99"/>
      <c r="L34" s="99"/>
      <c r="M34" s="99"/>
      <c r="N34" s="99"/>
      <c r="O34" s="119"/>
      <c r="P34" s="120">
        <f t="shared" si="1"/>
        <v>0</v>
      </c>
      <c r="Q34" s="58" t="str">
        <f>[2]!docle(P34)</f>
        <v>Khäng</v>
      </c>
      <c r="R34" s="57"/>
      <c r="S34" s="82" t="str">
        <f>IF(ISNA(VLOOKUP(B34,HOCPHI!$B$5:$WX$9797,7,0)),"",IF(VLOOKUP(B34,HOCPHI!$B$5:$WX$9797,7,0)="","",VLOOKUP(B34,HOCPHI!$B$5:$WX$9797,7,0)))</f>
        <v/>
      </c>
      <c r="T34" s="82">
        <f>IF(ISNA(VLOOKUP(B34,HOCPHI!$B$5:$WX$9797,10,0)),"",IF(VLOOKUP(B34,HOCPHI!$B$5:$WX$9797,10,0)="","",VLOOKUP(B34,HOCPHI!$B$5:$WX$9797,10,0)))</f>
        <v>3850000</v>
      </c>
      <c r="U34" s="82" t="str">
        <f>IF(ISNA(VLOOKUP(B34,HOCPHI!$B$5:$WX$9797,9,0)),"",IF(VLOOKUP(B34,HOCPHI!$B$5:$WX$9797,9,0)="","",VLOOKUP(B34,HOCPHI!$B$5:$WX$9797,9,0)))</f>
        <v/>
      </c>
      <c r="V34" s="59">
        <f t="shared" si="0"/>
        <v>1</v>
      </c>
      <c r="W34" s="59" t="str">
        <f t="shared" si="2"/>
        <v>Đ</v>
      </c>
    </row>
    <row r="35" spans="1:30" s="59" customFormat="1" ht="17.25" customHeight="1" x14ac:dyDescent="0.3">
      <c r="A35" s="156">
        <f t="shared" si="3"/>
        <v>28</v>
      </c>
      <c r="B35" s="161">
        <v>2226212030</v>
      </c>
      <c r="C35" s="162" t="s">
        <v>128</v>
      </c>
      <c r="D35" s="163" t="s">
        <v>129</v>
      </c>
      <c r="E35" s="53"/>
      <c r="F35" s="164" t="s">
        <v>148</v>
      </c>
      <c r="G35" s="99"/>
      <c r="H35" s="99"/>
      <c r="I35" s="99"/>
      <c r="J35" s="99"/>
      <c r="K35" s="99"/>
      <c r="L35" s="99"/>
      <c r="M35" s="99"/>
      <c r="N35" s="99"/>
      <c r="O35" s="119"/>
      <c r="P35" s="120">
        <f t="shared" si="1"/>
        <v>0</v>
      </c>
      <c r="Q35" s="58" t="str">
        <f>[2]!docle(P35)</f>
        <v>Khäng</v>
      </c>
      <c r="R35" s="57"/>
      <c r="S35" s="82" t="str">
        <f>IF(ISNA(VLOOKUP(B35,HOCPHI!$B$5:$WX$9797,7,0)),"",IF(VLOOKUP(B35,HOCPHI!$B$5:$WX$9797,7,0)="","",VLOOKUP(B35,HOCPHI!$B$5:$WX$9797,7,0)))</f>
        <v/>
      </c>
      <c r="T35" s="82">
        <f>IF(ISNA(VLOOKUP(B35,HOCPHI!$B$5:$WX$9797,10,0)),"",IF(VLOOKUP(B35,HOCPHI!$B$5:$WX$9797,10,0)="","",VLOOKUP(B35,HOCPHI!$B$5:$WX$9797,10,0)))</f>
        <v>3850000</v>
      </c>
      <c r="U35" s="82" t="str">
        <f>IF(ISNA(VLOOKUP(B35,HOCPHI!$B$5:$WX$9797,9,0)),"",IF(VLOOKUP(B35,HOCPHI!$B$5:$WX$9797,9,0)="","",VLOOKUP(B35,HOCPHI!$B$5:$WX$9797,9,0)))</f>
        <v/>
      </c>
      <c r="V35" s="59">
        <f t="shared" si="0"/>
        <v>1</v>
      </c>
      <c r="W35" s="59" t="str">
        <f t="shared" si="2"/>
        <v>S</v>
      </c>
    </row>
    <row r="36" spans="1:30" s="59" customFormat="1" ht="17.25" customHeight="1" x14ac:dyDescent="0.3">
      <c r="A36" s="156">
        <f t="shared" si="3"/>
        <v>29</v>
      </c>
      <c r="B36" s="161">
        <v>2226212031</v>
      </c>
      <c r="C36" s="162" t="s">
        <v>130</v>
      </c>
      <c r="D36" s="163" t="s">
        <v>131</v>
      </c>
      <c r="E36" s="53"/>
      <c r="F36" s="164" t="s">
        <v>148</v>
      </c>
      <c r="G36" s="99"/>
      <c r="H36" s="99"/>
      <c r="I36" s="99"/>
      <c r="J36" s="99"/>
      <c r="K36" s="99"/>
      <c r="L36" s="99"/>
      <c r="M36" s="99"/>
      <c r="N36" s="99"/>
      <c r="O36" s="119"/>
      <c r="P36" s="120">
        <f t="shared" si="1"/>
        <v>0</v>
      </c>
      <c r="Q36" s="58" t="str">
        <f>[2]!docle(P36)</f>
        <v>Khäng</v>
      </c>
      <c r="R36" s="57"/>
      <c r="S36" s="82" t="str">
        <f>IF(ISNA(VLOOKUP(B36,HOCPHI!$B$5:$WX$9797,7,0)),"",IF(VLOOKUP(B36,HOCPHI!$B$5:$WX$9797,7,0)="","",VLOOKUP(B36,HOCPHI!$B$5:$WX$9797,7,0)))</f>
        <v/>
      </c>
      <c r="T36" s="82">
        <f>IF(ISNA(VLOOKUP(B36,HOCPHI!$B$5:$WX$9797,10,0)),"",IF(VLOOKUP(B36,HOCPHI!$B$5:$WX$9797,10,0)="","",VLOOKUP(B36,HOCPHI!$B$5:$WX$9797,10,0)))</f>
        <v>3850000</v>
      </c>
      <c r="U36" s="82" t="str">
        <f>IF(ISNA(VLOOKUP(B36,HOCPHI!$B$5:$WX$9797,9,0)),"",IF(VLOOKUP(B36,HOCPHI!$B$5:$WX$9797,9,0)="","",VLOOKUP(B36,HOCPHI!$B$5:$WX$9797,9,0)))</f>
        <v/>
      </c>
      <c r="V36" s="59">
        <f t="shared" si="0"/>
        <v>1</v>
      </c>
      <c r="W36" s="59" t="str">
        <f t="shared" si="2"/>
        <v>Đ</v>
      </c>
    </row>
    <row r="37" spans="1:30" s="59" customFormat="1" ht="17.25" customHeight="1" x14ac:dyDescent="0.3">
      <c r="A37" s="156">
        <f t="shared" si="3"/>
        <v>30</v>
      </c>
      <c r="B37" s="161">
        <v>2227212032</v>
      </c>
      <c r="C37" s="162" t="s">
        <v>132</v>
      </c>
      <c r="D37" s="163" t="s">
        <v>133</v>
      </c>
      <c r="E37" s="53"/>
      <c r="F37" s="164" t="s">
        <v>148</v>
      </c>
      <c r="G37" s="99"/>
      <c r="H37" s="99"/>
      <c r="I37" s="99"/>
      <c r="J37" s="99"/>
      <c r="K37" s="99"/>
      <c r="L37" s="99"/>
      <c r="M37" s="99"/>
      <c r="N37" s="99"/>
      <c r="O37" s="119"/>
      <c r="P37" s="120">
        <f t="shared" si="1"/>
        <v>0</v>
      </c>
      <c r="Q37" s="58" t="str">
        <f>[2]!docle(P37)</f>
        <v>Khäng</v>
      </c>
      <c r="R37" s="57"/>
      <c r="S37" s="82" t="str">
        <f>IF(ISNA(VLOOKUP(B37,HOCPHI!$B$5:$WX$9797,7,0)),"",IF(VLOOKUP(B37,HOCPHI!$B$5:$WX$9797,7,0)="","",VLOOKUP(B37,HOCPHI!$B$5:$WX$9797,7,0)))</f>
        <v>HP</v>
      </c>
      <c r="T37" s="82">
        <f>IF(ISNA(VLOOKUP(B37,HOCPHI!$B$5:$WX$9797,10,0)),"",IF(VLOOKUP(B37,HOCPHI!$B$5:$WX$9797,10,0)="","",VLOOKUP(B37,HOCPHI!$B$5:$WX$9797,10,0)))</f>
        <v>0</v>
      </c>
      <c r="U37" s="82" t="str">
        <f>IF(ISNA(VLOOKUP(B37,HOCPHI!$B$5:$WX$9797,9,0)),"",IF(VLOOKUP(B37,HOCPHI!$B$5:$WX$9797,9,0)="","",VLOOKUP(B37,HOCPHI!$B$5:$WX$9797,9,0)))</f>
        <v/>
      </c>
      <c r="V37" s="59">
        <f t="shared" si="0"/>
        <v>1</v>
      </c>
      <c r="W37" s="59" t="str">
        <f t="shared" si="2"/>
        <v>Đ</v>
      </c>
    </row>
    <row r="38" spans="1:30" s="59" customFormat="1" ht="17.25" customHeight="1" x14ac:dyDescent="0.3">
      <c r="A38" s="156">
        <f t="shared" si="3"/>
        <v>31</v>
      </c>
      <c r="B38" s="161">
        <v>2226212033</v>
      </c>
      <c r="C38" s="162" t="s">
        <v>134</v>
      </c>
      <c r="D38" s="163" t="s">
        <v>135</v>
      </c>
      <c r="E38" s="53"/>
      <c r="F38" s="164" t="s">
        <v>148</v>
      </c>
      <c r="G38" s="99"/>
      <c r="H38" s="99"/>
      <c r="I38" s="99"/>
      <c r="J38" s="99"/>
      <c r="K38" s="99"/>
      <c r="L38" s="99"/>
      <c r="M38" s="99"/>
      <c r="N38" s="99"/>
      <c r="O38" s="119"/>
      <c r="P38" s="120">
        <f t="shared" si="1"/>
        <v>0</v>
      </c>
      <c r="Q38" s="58" t="str">
        <f>[2]!docle(P38)</f>
        <v>Khäng</v>
      </c>
      <c r="R38" s="57"/>
      <c r="S38" s="82" t="str">
        <f>IF(ISNA(VLOOKUP(B38,HOCPHI!$B$5:$WX$9797,7,0)),"",IF(VLOOKUP(B38,HOCPHI!$B$5:$WX$9797,7,0)="","",VLOOKUP(B38,HOCPHI!$B$5:$WX$9797,7,0)))</f>
        <v/>
      </c>
      <c r="T38" s="82">
        <f>IF(ISNA(VLOOKUP(B38,HOCPHI!$B$5:$WX$9797,10,0)),"",IF(VLOOKUP(B38,HOCPHI!$B$5:$WX$9797,10,0)="","",VLOOKUP(B38,HOCPHI!$B$5:$WX$9797,10,0)))</f>
        <v>3850000</v>
      </c>
      <c r="U38" s="82" t="str">
        <f>IF(ISNA(VLOOKUP(B38,HOCPHI!$B$5:$WX$9797,9,0)),"",IF(VLOOKUP(B38,HOCPHI!$B$5:$WX$9797,9,0)="","",VLOOKUP(B38,HOCPHI!$B$5:$WX$9797,9,0)))</f>
        <v/>
      </c>
      <c r="V38" s="59">
        <f t="shared" si="0"/>
        <v>1</v>
      </c>
      <c r="W38" s="59" t="str">
        <f t="shared" si="2"/>
        <v>S</v>
      </c>
    </row>
    <row r="39" spans="1:30" s="59" customFormat="1" ht="17.25" customHeight="1" x14ac:dyDescent="0.3">
      <c r="A39" s="156">
        <f t="shared" si="3"/>
        <v>32</v>
      </c>
      <c r="B39" s="161">
        <v>2226212034</v>
      </c>
      <c r="C39" s="162" t="s">
        <v>136</v>
      </c>
      <c r="D39" s="163" t="s">
        <v>137</v>
      </c>
      <c r="E39" s="53"/>
      <c r="F39" s="164" t="s">
        <v>148</v>
      </c>
      <c r="G39" s="99"/>
      <c r="H39" s="99"/>
      <c r="I39" s="99"/>
      <c r="J39" s="99"/>
      <c r="K39" s="99"/>
      <c r="L39" s="99"/>
      <c r="M39" s="99"/>
      <c r="N39" s="99"/>
      <c r="O39" s="119"/>
      <c r="P39" s="120">
        <f t="shared" si="1"/>
        <v>0</v>
      </c>
      <c r="Q39" s="58" t="str">
        <f>[2]!docle(P39)</f>
        <v>Khäng</v>
      </c>
      <c r="R39" s="57"/>
      <c r="S39" s="82" t="str">
        <f>IF(ISNA(VLOOKUP(B39,HOCPHI!$B$5:$WX$9797,7,0)),"",IF(VLOOKUP(B39,HOCPHI!$B$5:$WX$9797,7,0)="","",VLOOKUP(B39,HOCPHI!$B$5:$WX$9797,7,0)))</f>
        <v/>
      </c>
      <c r="T39" s="82">
        <f>IF(ISNA(VLOOKUP(B39,HOCPHI!$B$5:$WX$9797,10,0)),"",IF(VLOOKUP(B39,HOCPHI!$B$5:$WX$9797,10,0)="","",VLOOKUP(B39,HOCPHI!$B$5:$WX$9797,10,0)))</f>
        <v>3850000</v>
      </c>
      <c r="U39" s="82" t="str">
        <f>IF(ISNA(VLOOKUP(B39,HOCPHI!$B$5:$WX$9797,9,0)),"",IF(VLOOKUP(B39,HOCPHI!$B$5:$WX$9797,9,0)="","",VLOOKUP(B39,HOCPHI!$B$5:$WX$9797,9,0)))</f>
        <v/>
      </c>
      <c r="V39" s="59">
        <f t="shared" si="0"/>
        <v>1</v>
      </c>
      <c r="W39" s="59" t="str">
        <f t="shared" si="2"/>
        <v>Đ</v>
      </c>
    </row>
    <row r="40" spans="1:30" s="59" customFormat="1" ht="17.25" customHeight="1" x14ac:dyDescent="0.3">
      <c r="A40" s="156">
        <f t="shared" si="3"/>
        <v>33</v>
      </c>
      <c r="B40" s="161">
        <v>2227212036</v>
      </c>
      <c r="C40" s="162" t="s">
        <v>138</v>
      </c>
      <c r="D40" s="163" t="s">
        <v>139</v>
      </c>
      <c r="E40" s="53"/>
      <c r="F40" s="164" t="s">
        <v>148</v>
      </c>
      <c r="G40" s="99"/>
      <c r="H40" s="99"/>
      <c r="I40" s="99"/>
      <c r="J40" s="99"/>
      <c r="K40" s="99"/>
      <c r="L40" s="99"/>
      <c r="M40" s="99"/>
      <c r="N40" s="99"/>
      <c r="O40" s="119"/>
      <c r="P40" s="120">
        <f t="shared" si="1"/>
        <v>0</v>
      </c>
      <c r="Q40" s="58" t="str">
        <f>[2]!docle(P40)</f>
        <v>Khäng</v>
      </c>
      <c r="R40" s="57"/>
      <c r="S40" s="82" t="str">
        <f>IF(ISNA(VLOOKUP(B40,HOCPHI!$B$5:$WX$9797,7,0)),"",IF(VLOOKUP(B40,HOCPHI!$B$5:$WX$9797,7,0)="","",VLOOKUP(B40,HOCPHI!$B$5:$WX$9797,7,0)))</f>
        <v/>
      </c>
      <c r="T40" s="82">
        <f>IF(ISNA(VLOOKUP(B40,HOCPHI!$B$5:$WX$9797,10,0)),"",IF(VLOOKUP(B40,HOCPHI!$B$5:$WX$9797,10,0)="","",VLOOKUP(B40,HOCPHI!$B$5:$WX$9797,10,0)))</f>
        <v>3850000</v>
      </c>
      <c r="U40" s="82" t="str">
        <f>IF(ISNA(VLOOKUP(B40,HOCPHI!$B$5:$WX$9797,9,0)),"",IF(VLOOKUP(B40,HOCPHI!$B$5:$WX$9797,9,0)="","",VLOOKUP(B40,HOCPHI!$B$5:$WX$9797,9,0)))</f>
        <v/>
      </c>
      <c r="V40" s="59">
        <f t="shared" si="0"/>
        <v>1</v>
      </c>
      <c r="W40" s="59" t="str">
        <f t="shared" si="2"/>
        <v>Đ</v>
      </c>
    </row>
    <row r="41" spans="1:30" s="59" customFormat="1" ht="17.25" customHeight="1" x14ac:dyDescent="0.3">
      <c r="A41" s="156">
        <f t="shared" si="3"/>
        <v>34</v>
      </c>
      <c r="B41" s="161">
        <v>2227212037</v>
      </c>
      <c r="C41" s="162" t="s">
        <v>140</v>
      </c>
      <c r="D41" s="163" t="s">
        <v>141</v>
      </c>
      <c r="E41" s="53"/>
      <c r="F41" s="164" t="s">
        <v>148</v>
      </c>
      <c r="G41" s="99"/>
      <c r="H41" s="99"/>
      <c r="I41" s="99"/>
      <c r="J41" s="99"/>
      <c r="K41" s="99"/>
      <c r="L41" s="99"/>
      <c r="M41" s="99"/>
      <c r="N41" s="99"/>
      <c r="O41" s="119"/>
      <c r="P41" s="120">
        <f t="shared" si="1"/>
        <v>0</v>
      </c>
      <c r="Q41" s="58" t="str">
        <f>[2]!docle(P41)</f>
        <v>Khäng</v>
      </c>
      <c r="R41" s="57"/>
      <c r="S41" s="82" t="str">
        <f>IF(ISNA(VLOOKUP(B41,HOCPHI!$B$5:$WX$9797,7,0)),"",IF(VLOOKUP(B41,HOCPHI!$B$5:$WX$9797,7,0)="","",VLOOKUP(B41,HOCPHI!$B$5:$WX$9797,7,0)))</f>
        <v/>
      </c>
      <c r="T41" s="82">
        <f>IF(ISNA(VLOOKUP(B41,HOCPHI!$B$5:$WX$9797,10,0)),"",IF(VLOOKUP(B41,HOCPHI!$B$5:$WX$9797,10,0)="","",VLOOKUP(B41,HOCPHI!$B$5:$WX$9797,10,0)))</f>
        <v>3850000</v>
      </c>
      <c r="U41" s="82" t="str">
        <f>IF(ISNA(VLOOKUP(B41,HOCPHI!$B$5:$WX$9797,9,0)),"",IF(VLOOKUP(B41,HOCPHI!$B$5:$WX$9797,9,0)="","",VLOOKUP(B41,HOCPHI!$B$5:$WX$9797,9,0)))</f>
        <v/>
      </c>
      <c r="V41" s="59">
        <f t="shared" si="0"/>
        <v>1</v>
      </c>
      <c r="W41" s="59" t="str">
        <f t="shared" si="2"/>
        <v>Đ</v>
      </c>
    </row>
    <row r="42" spans="1:30" s="59" customFormat="1" ht="17.25" customHeight="1" x14ac:dyDescent="0.3">
      <c r="A42" s="156">
        <f t="shared" si="3"/>
        <v>35</v>
      </c>
      <c r="B42" s="165">
        <v>2127212610</v>
      </c>
      <c r="C42" s="166" t="s">
        <v>142</v>
      </c>
      <c r="D42" s="167" t="s">
        <v>143</v>
      </c>
      <c r="E42" s="53"/>
      <c r="F42" s="168" t="s">
        <v>148</v>
      </c>
      <c r="G42" s="99"/>
      <c r="H42" s="99"/>
      <c r="I42" s="99"/>
      <c r="J42" s="99"/>
      <c r="K42" s="99"/>
      <c r="L42" s="99"/>
      <c r="M42" s="99"/>
      <c r="N42" s="99"/>
      <c r="O42" s="119"/>
      <c r="P42" s="120">
        <f t="shared" si="1"/>
        <v>0</v>
      </c>
      <c r="Q42" s="58" t="str">
        <f>[2]!docle(P42)</f>
        <v>Khäng</v>
      </c>
      <c r="R42" s="57"/>
      <c r="S42" s="82" t="str">
        <f>IF(ISNA(VLOOKUP(B42,HOCPHI!$B$5:$WX$9797,7,0)),"",IF(VLOOKUP(B42,HOCPHI!$B$5:$WX$9797,7,0)="","",VLOOKUP(B42,HOCPHI!$B$5:$WX$9797,7,0)))</f>
        <v/>
      </c>
      <c r="T42" s="82">
        <f>IF(ISNA(VLOOKUP(B42,HOCPHI!$B$5:$WX$9797,10,0)),"",IF(VLOOKUP(B42,HOCPHI!$B$5:$WX$9797,10,0)="","",VLOOKUP(B42,HOCPHI!$B$5:$WX$9797,10,0)))</f>
        <v>3850000</v>
      </c>
      <c r="U42" s="82" t="str">
        <f>IF(ISNA(VLOOKUP(B42,HOCPHI!$B$5:$WX$9797,9,0)),"",IF(VLOOKUP(B42,HOCPHI!$B$5:$WX$9797,9,0)="","",VLOOKUP(B42,HOCPHI!$B$5:$WX$9797,9,0)))</f>
        <v/>
      </c>
      <c r="V42" s="59">
        <f t="shared" si="0"/>
        <v>1</v>
      </c>
      <c r="W42" s="59" t="str">
        <f t="shared" si="2"/>
        <v>S</v>
      </c>
    </row>
    <row r="43" spans="1:30" s="59" customFormat="1" ht="17.25" customHeight="1" x14ac:dyDescent="0.3">
      <c r="A43" s="156">
        <f t="shared" si="3"/>
        <v>36</v>
      </c>
      <c r="B43" s="165">
        <v>2126212549</v>
      </c>
      <c r="C43" s="166" t="s">
        <v>144</v>
      </c>
      <c r="D43" s="167" t="s">
        <v>145</v>
      </c>
      <c r="E43" s="53"/>
      <c r="F43" s="164" t="s">
        <v>148</v>
      </c>
      <c r="G43" s="99"/>
      <c r="H43" s="99"/>
      <c r="I43" s="99"/>
      <c r="J43" s="99"/>
      <c r="K43" s="99"/>
      <c r="L43" s="99"/>
      <c r="M43" s="99"/>
      <c r="N43" s="99"/>
      <c r="O43" s="119"/>
      <c r="P43" s="120">
        <f t="shared" si="1"/>
        <v>0</v>
      </c>
      <c r="Q43" s="58" t="str">
        <f>[2]!docle(P43)</f>
        <v>Khäng</v>
      </c>
      <c r="R43" s="57"/>
      <c r="S43" s="82" t="str">
        <f>IF(ISNA(VLOOKUP(B43,HOCPHI!$B$5:$WX$9797,7,0)),"",IF(VLOOKUP(B43,HOCPHI!$B$5:$WX$9797,7,0)="","",VLOOKUP(B43,HOCPHI!$B$5:$WX$9797,7,0)))</f>
        <v/>
      </c>
      <c r="T43" s="82">
        <f>IF(ISNA(VLOOKUP(B43,HOCPHI!$B$5:$WX$9797,10,0)),"",IF(VLOOKUP(B43,HOCPHI!$B$5:$WX$9797,10,0)="","",VLOOKUP(B43,HOCPHI!$B$5:$WX$9797,10,0)))</f>
        <v>2800000</v>
      </c>
      <c r="U43" s="82" t="str">
        <f>IF(ISNA(VLOOKUP(B43,HOCPHI!$B$5:$WX$9797,9,0)),"",IF(VLOOKUP(B43,HOCPHI!$B$5:$WX$9797,9,0)="","",VLOOKUP(B43,HOCPHI!$B$5:$WX$9797,9,0)))</f>
        <v/>
      </c>
      <c r="V43" s="59">
        <f t="shared" si="0"/>
        <v>1</v>
      </c>
      <c r="W43" s="59" t="str">
        <f t="shared" si="2"/>
        <v>S</v>
      </c>
    </row>
    <row r="44" spans="1:30" s="59" customFormat="1" ht="17.25" customHeight="1" x14ac:dyDescent="0.3">
      <c r="A44" s="156">
        <f t="shared" si="3"/>
        <v>37</v>
      </c>
      <c r="B44" s="165">
        <v>2126212547</v>
      </c>
      <c r="C44" s="166" t="s">
        <v>146</v>
      </c>
      <c r="D44" s="167" t="s">
        <v>147</v>
      </c>
      <c r="E44" s="53"/>
      <c r="F44" s="164" t="s">
        <v>148</v>
      </c>
      <c r="G44" s="99"/>
      <c r="H44" s="99"/>
      <c r="I44" s="99"/>
      <c r="J44" s="99"/>
      <c r="K44" s="99"/>
      <c r="L44" s="99"/>
      <c r="M44" s="99"/>
      <c r="N44" s="99"/>
      <c r="O44" s="119"/>
      <c r="P44" s="120">
        <f t="shared" si="1"/>
        <v>0</v>
      </c>
      <c r="Q44" s="58" t="str">
        <f>[2]!docle(P44)</f>
        <v>Khäng</v>
      </c>
      <c r="R44" s="57"/>
      <c r="S44" s="82" t="str">
        <f>IF(ISNA(VLOOKUP(B44,HOCPHI!$B$5:$WX$9797,7,0)),"",IF(VLOOKUP(B44,HOCPHI!$B$5:$WX$9797,7,0)="","",VLOOKUP(B44,HOCPHI!$B$5:$WX$9797,7,0)))</f>
        <v>HP</v>
      </c>
      <c r="T44" s="82">
        <f>IF(ISNA(VLOOKUP(B44,HOCPHI!$B$5:$WX$9797,10,0)),"",IF(VLOOKUP(B44,HOCPHI!$B$5:$WX$9797,10,0)="","",VLOOKUP(B44,HOCPHI!$B$5:$WX$9797,10,0)))</f>
        <v>0</v>
      </c>
      <c r="U44" s="82" t="str">
        <f>IF(ISNA(VLOOKUP(B44,HOCPHI!$B$5:$WX$9797,9,0)),"",IF(VLOOKUP(B44,HOCPHI!$B$5:$WX$9797,9,0)="","",VLOOKUP(B44,HOCPHI!$B$5:$WX$9797,9,0)))</f>
        <v/>
      </c>
      <c r="V44" s="59">
        <f t="shared" si="0"/>
        <v>1</v>
      </c>
      <c r="W44" s="59" t="str">
        <f t="shared" si="2"/>
        <v>S</v>
      </c>
    </row>
    <row r="45" spans="1:30" s="59" customFormat="1" ht="7.5" customHeight="1" x14ac:dyDescent="0.3">
      <c r="A45" s="87"/>
      <c r="B45" s="88"/>
      <c r="C45" s="89"/>
      <c r="D45" s="90"/>
      <c r="E45" s="90"/>
      <c r="F45" s="91"/>
      <c r="G45" s="92"/>
      <c r="H45" s="93"/>
      <c r="I45" s="93"/>
      <c r="J45" s="93"/>
      <c r="K45" s="93"/>
      <c r="L45" s="93"/>
      <c r="M45" s="93"/>
      <c r="N45" s="93"/>
      <c r="O45" s="94"/>
      <c r="P45" s="95"/>
      <c r="Q45" s="96"/>
      <c r="R45" s="93"/>
      <c r="S45" s="82"/>
      <c r="T45" s="82"/>
      <c r="U45" s="82"/>
    </row>
    <row r="46" spans="1:30" s="59" customFormat="1" ht="17.25" customHeight="1" x14ac:dyDescent="0.3">
      <c r="A46" s="87"/>
      <c r="B46" s="198" t="s">
        <v>39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05"/>
      <c r="M46" s="93"/>
      <c r="N46" s="93"/>
      <c r="O46" s="94"/>
      <c r="P46" s="95"/>
      <c r="Q46" s="96"/>
      <c r="R46" s="93"/>
      <c r="S46" s="82"/>
      <c r="T46" s="82"/>
      <c r="U46" s="82"/>
    </row>
    <row r="47" spans="1:30" s="59" customFormat="1" ht="16.5" customHeight="1" x14ac:dyDescent="0.3">
      <c r="A47" s="87"/>
      <c r="B47" s="97" t="s">
        <v>1</v>
      </c>
      <c r="C47" s="199" t="s">
        <v>40</v>
      </c>
      <c r="D47" s="200"/>
      <c r="E47" s="158"/>
      <c r="F47" s="98" t="s">
        <v>44</v>
      </c>
      <c r="G47" s="201" t="s">
        <v>45</v>
      </c>
      <c r="H47" s="202"/>
      <c r="I47" s="199" t="s">
        <v>26</v>
      </c>
      <c r="J47" s="200"/>
      <c r="K47" s="203"/>
      <c r="L47" s="93"/>
      <c r="M47" s="93"/>
      <c r="N47" s="94"/>
      <c r="O47" s="95"/>
      <c r="P47" s="96"/>
      <c r="Q47" s="93"/>
      <c r="R47" s="82"/>
      <c r="T47" s="82"/>
      <c r="U47" s="82"/>
      <c r="V47" s="188" t="s">
        <v>46</v>
      </c>
      <c r="W47" s="188"/>
      <c r="X47" s="188"/>
      <c r="Y47" s="188"/>
      <c r="Z47" s="188"/>
      <c r="AA47" s="188"/>
      <c r="AB47" s="188"/>
      <c r="AC47" s="188"/>
      <c r="AD47" s="188"/>
    </row>
    <row r="48" spans="1:30" s="59" customFormat="1" ht="17.25" customHeight="1" x14ac:dyDescent="0.3">
      <c r="A48" s="87"/>
      <c r="B48" s="99">
        <v>1</v>
      </c>
      <c r="C48" s="205" t="s">
        <v>41</v>
      </c>
      <c r="D48" s="206"/>
      <c r="E48" s="157"/>
      <c r="F48" s="100">
        <f>COUNTIF($P$8:$P$44,"&gt;=4")</f>
        <v>0</v>
      </c>
      <c r="G48" s="207">
        <f>F48/$F$50</f>
        <v>0</v>
      </c>
      <c r="H48" s="208"/>
      <c r="I48" s="102"/>
      <c r="J48" s="103"/>
      <c r="K48" s="104"/>
      <c r="L48" s="93"/>
      <c r="M48" s="93"/>
      <c r="N48" s="94"/>
      <c r="O48" s="95"/>
      <c r="P48" s="96"/>
      <c r="Q48" s="93"/>
      <c r="R48" s="82"/>
      <c r="T48" s="82"/>
      <c r="U48" s="82"/>
      <c r="V48" s="7" t="s">
        <v>10</v>
      </c>
      <c r="W48" s="8" t="s">
        <v>11</v>
      </c>
      <c r="X48" s="8" t="s">
        <v>12</v>
      </c>
      <c r="Y48" s="8" t="s">
        <v>13</v>
      </c>
      <c r="Z48" s="8" t="s">
        <v>14</v>
      </c>
      <c r="AA48" s="8" t="s">
        <v>15</v>
      </c>
      <c r="AB48" s="8" t="s">
        <v>16</v>
      </c>
      <c r="AC48" s="8" t="s">
        <v>17</v>
      </c>
      <c r="AD48" s="8" t="s">
        <v>18</v>
      </c>
    </row>
    <row r="49" spans="1:30" s="59" customFormat="1" ht="17.25" customHeight="1" x14ac:dyDescent="0.3">
      <c r="A49" s="87"/>
      <c r="B49" s="99">
        <v>2</v>
      </c>
      <c r="C49" s="205" t="s">
        <v>42</v>
      </c>
      <c r="D49" s="206"/>
      <c r="E49" s="157"/>
      <c r="F49" s="100">
        <f>COUNTIF($P$8:$P$44,"&lt;4")</f>
        <v>37</v>
      </c>
      <c r="G49" s="207">
        <f>F49/$F$50</f>
        <v>1</v>
      </c>
      <c r="H49" s="208"/>
      <c r="I49" s="102"/>
      <c r="J49" s="103"/>
      <c r="K49" s="104"/>
      <c r="L49" s="93"/>
      <c r="M49" s="93"/>
      <c r="N49" s="94"/>
      <c r="O49" s="95"/>
      <c r="P49" s="96"/>
      <c r="Q49" s="93"/>
      <c r="R49" s="82"/>
      <c r="T49" s="82"/>
      <c r="U49" s="82"/>
      <c r="V49" s="106">
        <f t="shared" ref="V49:AC49" si="4">COUNTIF(G8:G44,"&gt;0")</f>
        <v>0</v>
      </c>
      <c r="W49" s="106">
        <f t="shared" si="4"/>
        <v>0</v>
      </c>
      <c r="X49" s="106">
        <f t="shared" si="4"/>
        <v>0</v>
      </c>
      <c r="Y49" s="106">
        <f t="shared" si="4"/>
        <v>0</v>
      </c>
      <c r="Z49" s="106">
        <f t="shared" si="4"/>
        <v>0</v>
      </c>
      <c r="AA49" s="106">
        <f t="shared" si="4"/>
        <v>0</v>
      </c>
      <c r="AB49" s="106">
        <f t="shared" si="4"/>
        <v>0</v>
      </c>
      <c r="AC49" s="106">
        <f t="shared" si="4"/>
        <v>0</v>
      </c>
      <c r="AD49" s="106">
        <f>COUNTIF(O8:O44,"&gt;=0")</f>
        <v>0</v>
      </c>
    </row>
    <row r="50" spans="1:30" x14ac:dyDescent="0.25">
      <c r="A50" s="6"/>
      <c r="B50" s="209" t="s">
        <v>43</v>
      </c>
      <c r="C50" s="210"/>
      <c r="D50" s="211"/>
      <c r="E50" s="160"/>
      <c r="F50" s="159">
        <f>SUM(F48:F49)</f>
        <v>37</v>
      </c>
      <c r="G50" s="212">
        <f>SUM(G48:I49)</f>
        <v>1</v>
      </c>
      <c r="H50" s="213"/>
      <c r="I50" s="102"/>
      <c r="J50" s="103"/>
      <c r="K50" s="104"/>
      <c r="R50" s="79"/>
      <c r="S50" s="2"/>
      <c r="T50" s="124"/>
      <c r="U50" s="124"/>
      <c r="V50" s="2"/>
    </row>
    <row r="51" spans="1:30" s="59" customFormat="1" ht="7.5" customHeight="1" x14ac:dyDescent="0.3">
      <c r="A51" s="87"/>
      <c r="B51" s="88"/>
      <c r="C51" s="89"/>
      <c r="D51" s="90"/>
      <c r="E51" s="90"/>
      <c r="F51" s="91"/>
      <c r="G51" s="92"/>
      <c r="H51" s="93"/>
      <c r="I51" s="93"/>
      <c r="J51" s="93"/>
      <c r="K51" s="93"/>
      <c r="L51" s="93"/>
      <c r="M51" s="93"/>
      <c r="N51" s="93"/>
      <c r="O51" s="94"/>
      <c r="P51" s="95"/>
      <c r="Q51" s="96"/>
      <c r="R51" s="93"/>
      <c r="S51" s="82"/>
      <c r="T51" s="82"/>
      <c r="U51" s="82"/>
    </row>
    <row r="52" spans="1:30" s="41" customFormat="1" ht="15.75" x14ac:dyDescent="0.25">
      <c r="C52" s="42"/>
      <c r="D52" s="116"/>
      <c r="E52" s="116"/>
      <c r="F52" s="43"/>
      <c r="G52" s="43"/>
      <c r="K52" s="44"/>
      <c r="O52" s="43"/>
      <c r="Q52" s="132" t="str">
        <f ca="1">"Đà Nẵng, ngày"&amp;" "&amp; TEXT(DAY(NOW()),"00") &amp;" tháng" &amp; " "&amp; TEXT(MONTH(NOW()),"00") &amp; " năm " &amp; YEAR(NOW())</f>
        <v>Đà Nẵng, ngày 02 tháng 01 năm 2018</v>
      </c>
      <c r="S52" s="83"/>
      <c r="T52" s="83"/>
      <c r="U52" s="83"/>
    </row>
    <row r="53" spans="1:30" s="129" customFormat="1" ht="15" customHeight="1" x14ac:dyDescent="0.25">
      <c r="A53" s="128" t="s">
        <v>58</v>
      </c>
      <c r="B53" s="140"/>
      <c r="C53" s="141"/>
      <c r="D53" s="138" t="s">
        <v>54</v>
      </c>
      <c r="I53" s="129" t="s">
        <v>65</v>
      </c>
      <c r="Q53" s="129" t="s">
        <v>57</v>
      </c>
    </row>
    <row r="54" spans="1:30" s="47" customFormat="1" ht="15.75" x14ac:dyDescent="0.25">
      <c r="A54" s="46"/>
      <c r="B54" s="142"/>
      <c r="C54" s="204"/>
      <c r="D54" s="204"/>
      <c r="E54" s="204"/>
      <c r="F54" s="204"/>
      <c r="I54" s="155"/>
      <c r="N54" s="45"/>
      <c r="Q54" s="155"/>
    </row>
    <row r="55" spans="1:30" s="47" customFormat="1" ht="15.75" x14ac:dyDescent="0.25">
      <c r="A55" s="46"/>
      <c r="B55" s="142"/>
      <c r="C55" s="48"/>
      <c r="D55" s="48"/>
      <c r="K55" s="49"/>
      <c r="N55" s="45"/>
    </row>
    <row r="56" spans="1:30" s="47" customFormat="1" ht="15.75" x14ac:dyDescent="0.25">
      <c r="A56" s="46"/>
      <c r="B56" s="142"/>
      <c r="C56" s="48"/>
      <c r="D56" s="48"/>
      <c r="E56" s="49"/>
      <c r="N56" s="49"/>
    </row>
    <row r="57" spans="1:30" s="47" customFormat="1" ht="15.75" x14ac:dyDescent="0.25">
      <c r="A57" s="46"/>
      <c r="B57" s="142"/>
      <c r="C57" s="48"/>
      <c r="D57" s="48"/>
      <c r="E57" s="49"/>
      <c r="N57" s="49"/>
    </row>
    <row r="58" spans="1:30" s="45" customFormat="1" ht="15.75" x14ac:dyDescent="0.25">
      <c r="A58" s="128" t="s">
        <v>59</v>
      </c>
      <c r="B58" s="143"/>
      <c r="D58" s="138" t="s">
        <v>66</v>
      </c>
      <c r="I58" s="137" t="s">
        <v>67</v>
      </c>
      <c r="Q58" s="129" t="s">
        <v>60</v>
      </c>
    </row>
  </sheetData>
  <mergeCells count="23">
    <mergeCell ref="C54:F54"/>
    <mergeCell ref="C48:D48"/>
    <mergeCell ref="G48:H48"/>
    <mergeCell ref="C49:D49"/>
    <mergeCell ref="G49:H49"/>
    <mergeCell ref="B50:D50"/>
    <mergeCell ref="G50:H50"/>
    <mergeCell ref="V47:AD4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</mergeCells>
  <conditionalFormatting sqref="P8:P44">
    <cfRule type="cellIs" dxfId="36" priority="8" operator="between">
      <formula>0</formula>
      <formula>3.9</formula>
    </cfRule>
  </conditionalFormatting>
  <conditionalFormatting sqref="P7">
    <cfRule type="cellIs" dxfId="35" priority="7" operator="notEqual">
      <formula>100</formula>
    </cfRule>
  </conditionalFormatting>
  <conditionalFormatting sqref="G8:O44">
    <cfRule type="cellIs" dxfId="34" priority="5" operator="greaterThan">
      <formula>10</formula>
    </cfRule>
    <cfRule type="cellIs" dxfId="33" priority="6" operator="equal">
      <formula>0</formula>
    </cfRule>
  </conditionalFormatting>
  <conditionalFormatting sqref="V8:V44">
    <cfRule type="cellIs" dxfId="32" priority="4" operator="greaterThan">
      <formula>1</formula>
    </cfRule>
  </conditionalFormatting>
  <conditionalFormatting sqref="W8:W44">
    <cfRule type="cellIs" dxfId="31" priority="3" operator="equal">
      <formula>"S"</formula>
    </cfRule>
  </conditionalFormatting>
  <conditionalFormatting sqref="F8:F42">
    <cfRule type="cellIs" dxfId="30" priority="2" stopIfTrue="1" operator="equal">
      <formula>1</formula>
    </cfRule>
  </conditionalFormatting>
  <conditionalFormatting sqref="F43:F44">
    <cfRule type="cellIs" dxfId="29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58"/>
  <sheetViews>
    <sheetView workbookViewId="0">
      <pane xSplit="6" ySplit="7" topLeftCell="G37" activePane="bottomRight" state="frozen"/>
      <selection pane="topRight" activeCell="F1" sqref="F1"/>
      <selection pane="bottomLeft" activeCell="A8" sqref="A8"/>
      <selection pane="bottomRight" activeCell="A45" sqref="A45:XFD207"/>
    </sheetView>
  </sheetViews>
  <sheetFormatPr defaultRowHeight="15" x14ac:dyDescent="0.25"/>
  <cols>
    <col min="1" max="1" width="3.85546875" style="3" customWidth="1"/>
    <col min="2" max="2" width="9.7109375" style="50" customWidth="1"/>
    <col min="3" max="3" width="17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79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89" t="s">
        <v>56</v>
      </c>
      <c r="B1" s="189"/>
      <c r="C1" s="189"/>
      <c r="D1" s="121"/>
      <c r="E1" s="27"/>
      <c r="F1" s="190" t="s">
        <v>68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3" x14ac:dyDescent="0.25">
      <c r="A2" s="191" t="s">
        <v>0</v>
      </c>
      <c r="B2" s="191"/>
      <c r="C2" s="191"/>
      <c r="D2" s="30" t="s">
        <v>28</v>
      </c>
      <c r="E2" s="28"/>
      <c r="G2" s="78" t="str">
        <f>VLOOKUP(G3,'[1]Khoa &amp; Môn'!$C:$F,3,0)</f>
        <v>QUẢN TRỊ HOẠT ĐỘNG &amp; SẢN XUẤT</v>
      </c>
      <c r="J2" s="29"/>
      <c r="K2" s="29"/>
      <c r="L2" s="30"/>
      <c r="M2" s="31"/>
      <c r="N2" s="31"/>
      <c r="O2" s="5"/>
      <c r="Q2" s="16" t="s">
        <v>52</v>
      </c>
      <c r="R2" s="153">
        <v>5</v>
      </c>
    </row>
    <row r="3" spans="1:23" x14ac:dyDescent="0.25">
      <c r="A3" s="32"/>
      <c r="B3" s="32"/>
      <c r="C3" s="33"/>
      <c r="D3" s="30" t="s">
        <v>31</v>
      </c>
      <c r="E3" s="28"/>
      <c r="G3" s="78" t="s">
        <v>77</v>
      </c>
      <c r="J3" s="34"/>
      <c r="K3" s="34"/>
      <c r="L3" s="35"/>
      <c r="M3" s="36"/>
      <c r="N3" s="36"/>
      <c r="O3" s="5"/>
      <c r="Q3" s="20" t="s">
        <v>29</v>
      </c>
      <c r="R3" s="153">
        <f>VLOOKUP(G3,'[1]Khoa &amp; Môn'!$C:$F,4,0)</f>
        <v>3</v>
      </c>
    </row>
    <row r="4" spans="1:23" x14ac:dyDescent="0.25">
      <c r="A4" s="37"/>
      <c r="B4" s="37" t="s">
        <v>30</v>
      </c>
      <c r="C4" s="38">
        <v>43105</v>
      </c>
      <c r="D4" s="39"/>
      <c r="E4" s="39"/>
      <c r="F4" s="37"/>
      <c r="G4" s="192"/>
      <c r="H4" s="192"/>
      <c r="I4" s="192"/>
      <c r="J4" s="192"/>
      <c r="K4" s="192"/>
      <c r="L4" s="192"/>
      <c r="M4" s="192"/>
      <c r="N4" s="37"/>
      <c r="O4" s="37"/>
      <c r="P4" s="37"/>
      <c r="Q4" s="20" t="s">
        <v>23</v>
      </c>
      <c r="R4" s="18">
        <v>1</v>
      </c>
      <c r="T4" s="131" t="s">
        <v>53</v>
      </c>
      <c r="U4" s="131"/>
    </row>
    <row r="5" spans="1:23" x14ac:dyDescent="0.25">
      <c r="A5" s="193" t="s">
        <v>1</v>
      </c>
      <c r="B5" s="193" t="s">
        <v>4</v>
      </c>
      <c r="C5" s="194" t="s">
        <v>5</v>
      </c>
      <c r="D5" s="195"/>
      <c r="E5" s="154"/>
      <c r="F5" s="193" t="s">
        <v>6</v>
      </c>
      <c r="G5" s="196" t="s">
        <v>7</v>
      </c>
      <c r="H5" s="196"/>
      <c r="I5" s="196"/>
      <c r="J5" s="196"/>
      <c r="K5" s="196"/>
      <c r="L5" s="196"/>
      <c r="M5" s="196"/>
      <c r="N5" s="196"/>
      <c r="O5" s="196"/>
      <c r="P5" s="197" t="s">
        <v>8</v>
      </c>
      <c r="Q5" s="197"/>
      <c r="R5" s="193" t="s">
        <v>9</v>
      </c>
    </row>
    <row r="6" spans="1:23" s="5" customFormat="1" ht="25.5" customHeight="1" x14ac:dyDescent="0.25">
      <c r="A6" s="193"/>
      <c r="B6" s="193"/>
      <c r="C6" s="194"/>
      <c r="D6" s="195"/>
      <c r="E6" s="154"/>
      <c r="F6" s="193"/>
      <c r="G6" s="7" t="s">
        <v>36</v>
      </c>
      <c r="H6" s="8" t="s">
        <v>47</v>
      </c>
      <c r="I6" s="8" t="s">
        <v>48</v>
      </c>
      <c r="J6" s="8" t="s">
        <v>14</v>
      </c>
      <c r="K6" s="8" t="s">
        <v>49</v>
      </c>
      <c r="L6" s="8" t="s">
        <v>50</v>
      </c>
      <c r="M6" s="8" t="s">
        <v>51</v>
      </c>
      <c r="N6" s="8" t="s">
        <v>15</v>
      </c>
      <c r="O6" s="8" t="s">
        <v>38</v>
      </c>
      <c r="P6" s="8" t="s">
        <v>19</v>
      </c>
      <c r="Q6" s="8" t="s">
        <v>20</v>
      </c>
      <c r="R6" s="193"/>
      <c r="S6" s="80" t="s">
        <v>32</v>
      </c>
      <c r="T6" s="80"/>
      <c r="U6" s="80"/>
    </row>
    <row r="7" spans="1:23" s="40" customFormat="1" ht="11.25" customHeight="1" x14ac:dyDescent="0.25">
      <c r="A7" s="193"/>
      <c r="B7" s="193"/>
      <c r="C7" s="194"/>
      <c r="D7" s="195"/>
      <c r="E7" s="154"/>
      <c r="F7" s="193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f>SUM(G7:O7)</f>
        <v>100</v>
      </c>
      <c r="Q7" s="10"/>
      <c r="R7" s="193"/>
      <c r="S7" s="81"/>
      <c r="T7" s="81"/>
      <c r="U7" s="81"/>
    </row>
    <row r="8" spans="1:23" s="59" customFormat="1" ht="17.25" customHeight="1" x14ac:dyDescent="0.3">
      <c r="A8" s="156">
        <v>1</v>
      </c>
      <c r="B8" s="161">
        <v>2227212001</v>
      </c>
      <c r="C8" s="162" t="s">
        <v>80</v>
      </c>
      <c r="D8" s="163" t="s">
        <v>81</v>
      </c>
      <c r="E8" s="53"/>
      <c r="F8" s="164" t="s">
        <v>148</v>
      </c>
      <c r="G8" s="99"/>
      <c r="H8" s="99"/>
      <c r="I8" s="99"/>
      <c r="J8" s="99"/>
      <c r="K8" s="99"/>
      <c r="L8" s="99"/>
      <c r="M8" s="99"/>
      <c r="N8" s="99"/>
      <c r="O8" s="119"/>
      <c r="P8" s="120">
        <f>ROUND(IF(OR(O8&lt;1,O8="",O8="V",O8="DC",O8="LP",O8="HP"),0,SUMPRODUCT($G$7:$O$7,G8:O8)/$P$7),1)</f>
        <v>0</v>
      </c>
      <c r="Q8" s="58" t="str">
        <f>[2]!docle(P8)</f>
        <v>Khäng</v>
      </c>
      <c r="R8" s="57"/>
      <c r="S8" s="82" t="str">
        <f>IF(ISNA(VLOOKUP(B8,HOCPHI!$B$5:$WX$9797,7,0)),"",IF(VLOOKUP(B8,HOCPHI!$B$5:$WX$9797,7,0)="","",VLOOKUP(B8,HOCPHI!$B$5:$WX$9797,7,0)))</f>
        <v>HP</v>
      </c>
      <c r="T8" s="82">
        <f>IF(ISNA(VLOOKUP(B8,HOCPHI!$B$5:$WX$9797,10,0)),"",IF(VLOOKUP(B8,HOCPHI!$B$5:$WX$9797,10,0)="","",VLOOKUP(B8,HOCPHI!$B$5:$WX$9797,10,0)))</f>
        <v>0</v>
      </c>
      <c r="U8" s="82" t="str">
        <f>IF(ISNA(VLOOKUP(B8,HOCPHI!$B$5:$WX$9797,9,0)),"",IF(VLOOKUP(B8,HOCPHI!$B$5:$WX$9797,9,0)="","",VLOOKUP(B8,HOCPHI!$B$5:$WX$9797,9,0)))</f>
        <v/>
      </c>
      <c r="V8" s="59">
        <f t="shared" ref="V8:V44" si="0">COUNTIF($B$8:$B$2066,B8)</f>
        <v>1</v>
      </c>
      <c r="W8" s="59" t="str">
        <f>IF(B8&gt;B7,"Đ","S")</f>
        <v>Đ</v>
      </c>
    </row>
    <row r="9" spans="1:23" s="59" customFormat="1" ht="17.25" customHeight="1" x14ac:dyDescent="0.3">
      <c r="A9" s="156">
        <f>A8+1</f>
        <v>2</v>
      </c>
      <c r="B9" s="161">
        <v>2226212002</v>
      </c>
      <c r="C9" s="162" t="s">
        <v>82</v>
      </c>
      <c r="D9" s="163" t="s">
        <v>81</v>
      </c>
      <c r="E9" s="53"/>
      <c r="F9" s="164" t="s">
        <v>148</v>
      </c>
      <c r="G9" s="99"/>
      <c r="H9" s="99"/>
      <c r="I9" s="99"/>
      <c r="J9" s="99"/>
      <c r="K9" s="99"/>
      <c r="L9" s="99"/>
      <c r="M9" s="99"/>
      <c r="N9" s="99"/>
      <c r="O9" s="119"/>
      <c r="P9" s="120">
        <f t="shared" ref="P9:P44" si="1">ROUND(IF(OR(O9&lt;1,O9="",O9="V",O9="DC",O9="LP",O9="HP"),0,SUMPRODUCT($G$7:$O$7,G9:O9)/$P$7),1)</f>
        <v>0</v>
      </c>
      <c r="Q9" s="58" t="str">
        <f>[2]!docle(P9)</f>
        <v>Khäng</v>
      </c>
      <c r="R9" s="57"/>
      <c r="S9" s="82" t="str">
        <f>IF(ISNA(VLOOKUP(B9,HOCPHI!$B$5:$WX$9797,7,0)),"",IF(VLOOKUP(B9,HOCPHI!$B$5:$WX$9797,7,0)="","",VLOOKUP(B9,HOCPHI!$B$5:$WX$9797,7,0)))</f>
        <v/>
      </c>
      <c r="T9" s="82">
        <f>IF(ISNA(VLOOKUP(B9,HOCPHI!$B$5:$WX$9797,10,0)),"",IF(VLOOKUP(B9,HOCPHI!$B$5:$WX$9797,10,0)="","",VLOOKUP(B9,HOCPHI!$B$5:$WX$9797,10,0)))</f>
        <v>3850000</v>
      </c>
      <c r="U9" s="82" t="str">
        <f>IF(ISNA(VLOOKUP(B9,HOCPHI!$B$5:$WX$9797,9,0)),"",IF(VLOOKUP(B9,HOCPHI!$B$5:$WX$9797,9,0)="","",VLOOKUP(B9,HOCPHI!$B$5:$WX$9797,9,0)))</f>
        <v/>
      </c>
      <c r="V9" s="59">
        <f t="shared" si="0"/>
        <v>1</v>
      </c>
      <c r="W9" s="59" t="str">
        <f t="shared" ref="W9:W44" si="2">IF(B9&gt;B8,"Đ","S")</f>
        <v>S</v>
      </c>
    </row>
    <row r="10" spans="1:23" s="59" customFormat="1" ht="17.25" customHeight="1" x14ac:dyDescent="0.3">
      <c r="A10" s="156">
        <f t="shared" ref="A10:A44" si="3">A9+1</f>
        <v>3</v>
      </c>
      <c r="B10" s="161">
        <v>2226212003</v>
      </c>
      <c r="C10" s="162" t="s">
        <v>83</v>
      </c>
      <c r="D10" s="163" t="s">
        <v>84</v>
      </c>
      <c r="E10" s="53"/>
      <c r="F10" s="164" t="s">
        <v>148</v>
      </c>
      <c r="G10" s="99"/>
      <c r="H10" s="99"/>
      <c r="I10" s="99"/>
      <c r="J10" s="99"/>
      <c r="K10" s="99"/>
      <c r="L10" s="99"/>
      <c r="M10" s="99"/>
      <c r="N10" s="99"/>
      <c r="O10" s="119"/>
      <c r="P10" s="120">
        <f t="shared" si="1"/>
        <v>0</v>
      </c>
      <c r="Q10" s="58" t="str">
        <f>[2]!docle(P10)</f>
        <v>Khäng</v>
      </c>
      <c r="R10" s="57"/>
      <c r="S10" s="82" t="str">
        <f>IF(ISNA(VLOOKUP(B10,HOCPHI!$B$5:$WX$9797,7,0)),"",IF(VLOOKUP(B10,HOCPHI!$B$5:$WX$9797,7,0)="","",VLOOKUP(B10,HOCPHI!$B$5:$WX$9797,7,0)))</f>
        <v/>
      </c>
      <c r="T10" s="82">
        <f>IF(ISNA(VLOOKUP(B10,HOCPHI!$B$5:$WX$9797,10,0)),"",IF(VLOOKUP(B10,HOCPHI!$B$5:$WX$9797,10,0)="","",VLOOKUP(B10,HOCPHI!$B$5:$WX$9797,10,0)))</f>
        <v>3850000</v>
      </c>
      <c r="U10" s="82" t="str">
        <f>IF(ISNA(VLOOKUP(B10,HOCPHI!$B$5:$WX$9797,9,0)),"",IF(VLOOKUP(B10,HOCPHI!$B$5:$WX$9797,9,0)="","",VLOOKUP(B10,HOCPHI!$B$5:$WX$9797,9,0)))</f>
        <v/>
      </c>
      <c r="V10" s="59">
        <f t="shared" si="0"/>
        <v>1</v>
      </c>
      <c r="W10" s="59" t="str">
        <f t="shared" si="2"/>
        <v>Đ</v>
      </c>
    </row>
    <row r="11" spans="1:23" s="59" customFormat="1" ht="17.25" customHeight="1" x14ac:dyDescent="0.3">
      <c r="A11" s="156">
        <f t="shared" si="3"/>
        <v>4</v>
      </c>
      <c r="B11" s="161">
        <v>2227212004</v>
      </c>
      <c r="C11" s="162" t="s">
        <v>85</v>
      </c>
      <c r="D11" s="163" t="s">
        <v>86</v>
      </c>
      <c r="E11" s="53"/>
      <c r="F11" s="164" t="s">
        <v>148</v>
      </c>
      <c r="G11" s="99"/>
      <c r="H11" s="99"/>
      <c r="I11" s="99"/>
      <c r="J11" s="99"/>
      <c r="K11" s="99"/>
      <c r="L11" s="99"/>
      <c r="M11" s="99"/>
      <c r="N11" s="99"/>
      <c r="O11" s="119"/>
      <c r="P11" s="120">
        <f t="shared" si="1"/>
        <v>0</v>
      </c>
      <c r="Q11" s="58" t="str">
        <f>[2]!docle(P11)</f>
        <v>Khäng</v>
      </c>
      <c r="R11" s="57"/>
      <c r="S11" s="82" t="str">
        <f>IF(ISNA(VLOOKUP(B11,HOCPHI!$B$5:$WX$9797,7,0)),"",IF(VLOOKUP(B11,HOCPHI!$B$5:$WX$9797,7,0)="","",VLOOKUP(B11,HOCPHI!$B$5:$WX$9797,7,0)))</f>
        <v>HP</v>
      </c>
      <c r="T11" s="82">
        <f>IF(ISNA(VLOOKUP(B11,HOCPHI!$B$5:$WX$9797,10,0)),"",IF(VLOOKUP(B11,HOCPHI!$B$5:$WX$9797,10,0)="","",VLOOKUP(B11,HOCPHI!$B$5:$WX$9797,10,0)))</f>
        <v>0</v>
      </c>
      <c r="U11" s="82" t="str">
        <f>IF(ISNA(VLOOKUP(B11,HOCPHI!$B$5:$WX$9797,9,0)),"",IF(VLOOKUP(B11,HOCPHI!$B$5:$WX$9797,9,0)="","",VLOOKUP(B11,HOCPHI!$B$5:$WX$9797,9,0)))</f>
        <v/>
      </c>
      <c r="V11" s="59">
        <f t="shared" si="0"/>
        <v>1</v>
      </c>
      <c r="W11" s="59" t="str">
        <f t="shared" si="2"/>
        <v>Đ</v>
      </c>
    </row>
    <row r="12" spans="1:23" s="59" customFormat="1" ht="17.25" customHeight="1" x14ac:dyDescent="0.3">
      <c r="A12" s="156">
        <f t="shared" si="3"/>
        <v>5</v>
      </c>
      <c r="B12" s="161">
        <v>2227212005</v>
      </c>
      <c r="C12" s="162" t="s">
        <v>87</v>
      </c>
      <c r="D12" s="163" t="s">
        <v>88</v>
      </c>
      <c r="E12" s="53"/>
      <c r="F12" s="164" t="s">
        <v>148</v>
      </c>
      <c r="G12" s="99"/>
      <c r="H12" s="99"/>
      <c r="I12" s="99"/>
      <c r="J12" s="99"/>
      <c r="K12" s="99"/>
      <c r="L12" s="99"/>
      <c r="M12" s="99"/>
      <c r="N12" s="99"/>
      <c r="O12" s="119"/>
      <c r="P12" s="120">
        <f t="shared" si="1"/>
        <v>0</v>
      </c>
      <c r="Q12" s="58" t="str">
        <f>[2]!docle(P12)</f>
        <v>Khäng</v>
      </c>
      <c r="R12" s="57"/>
      <c r="S12" s="82" t="str">
        <f>IF(ISNA(VLOOKUP(B12,HOCPHI!$B$5:$WX$9797,7,0)),"",IF(VLOOKUP(B12,HOCPHI!$B$5:$WX$9797,7,0)="","",VLOOKUP(B12,HOCPHI!$B$5:$WX$9797,7,0)))</f>
        <v/>
      </c>
      <c r="T12" s="82">
        <f>IF(ISNA(VLOOKUP(B12,HOCPHI!$B$5:$WX$9797,10,0)),"",IF(VLOOKUP(B12,HOCPHI!$B$5:$WX$9797,10,0)="","",VLOOKUP(B12,HOCPHI!$B$5:$WX$9797,10,0)))</f>
        <v>3850000</v>
      </c>
      <c r="U12" s="82" t="str">
        <f>IF(ISNA(VLOOKUP(B12,HOCPHI!$B$5:$WX$9797,9,0)),"",IF(VLOOKUP(B12,HOCPHI!$B$5:$WX$9797,9,0)="","",VLOOKUP(B12,HOCPHI!$B$5:$WX$9797,9,0)))</f>
        <v/>
      </c>
      <c r="V12" s="59">
        <f t="shared" si="0"/>
        <v>1</v>
      </c>
      <c r="W12" s="59" t="str">
        <f t="shared" si="2"/>
        <v>Đ</v>
      </c>
    </row>
    <row r="13" spans="1:23" s="59" customFormat="1" ht="17.25" customHeight="1" x14ac:dyDescent="0.3">
      <c r="A13" s="156">
        <f t="shared" si="3"/>
        <v>6</v>
      </c>
      <c r="B13" s="161">
        <v>2227212006</v>
      </c>
      <c r="C13" s="162" t="s">
        <v>89</v>
      </c>
      <c r="D13" s="163" t="s">
        <v>90</v>
      </c>
      <c r="E13" s="53"/>
      <c r="F13" s="164" t="s">
        <v>148</v>
      </c>
      <c r="G13" s="99"/>
      <c r="H13" s="99"/>
      <c r="I13" s="99"/>
      <c r="J13" s="99"/>
      <c r="K13" s="99"/>
      <c r="L13" s="99"/>
      <c r="M13" s="99"/>
      <c r="N13" s="99"/>
      <c r="O13" s="119"/>
      <c r="P13" s="120">
        <f t="shared" si="1"/>
        <v>0</v>
      </c>
      <c r="Q13" s="58" t="str">
        <f>[2]!docle(P13)</f>
        <v>Khäng</v>
      </c>
      <c r="R13" s="57"/>
      <c r="S13" s="82" t="str">
        <f>IF(ISNA(VLOOKUP(B13,HOCPHI!$B$5:$WX$9797,7,0)),"",IF(VLOOKUP(B13,HOCPHI!$B$5:$WX$9797,7,0)="","",VLOOKUP(B13,HOCPHI!$B$5:$WX$9797,7,0)))</f>
        <v>HP</v>
      </c>
      <c r="T13" s="82">
        <f>IF(ISNA(VLOOKUP(B13,HOCPHI!$B$5:$WX$9797,10,0)),"",IF(VLOOKUP(B13,HOCPHI!$B$5:$WX$9797,10,0)="","",VLOOKUP(B13,HOCPHI!$B$5:$WX$9797,10,0)))</f>
        <v>0</v>
      </c>
      <c r="U13" s="82" t="str">
        <f>IF(ISNA(VLOOKUP(B13,HOCPHI!$B$5:$WX$9797,9,0)),"",IF(VLOOKUP(B13,HOCPHI!$B$5:$WX$9797,9,0)="","",VLOOKUP(B13,HOCPHI!$B$5:$WX$9797,9,0)))</f>
        <v/>
      </c>
      <c r="V13" s="59">
        <f t="shared" si="0"/>
        <v>1</v>
      </c>
      <c r="W13" s="59" t="str">
        <f t="shared" si="2"/>
        <v>Đ</v>
      </c>
    </row>
    <row r="14" spans="1:23" s="59" customFormat="1" ht="17.25" customHeight="1" x14ac:dyDescent="0.3">
      <c r="A14" s="156">
        <f t="shared" si="3"/>
        <v>7</v>
      </c>
      <c r="B14" s="161">
        <v>2226212007</v>
      </c>
      <c r="C14" s="162" t="s">
        <v>91</v>
      </c>
      <c r="D14" s="163" t="s">
        <v>90</v>
      </c>
      <c r="E14" s="53"/>
      <c r="F14" s="164" t="s">
        <v>148</v>
      </c>
      <c r="G14" s="99"/>
      <c r="H14" s="99"/>
      <c r="I14" s="99"/>
      <c r="J14" s="99"/>
      <c r="K14" s="99"/>
      <c r="L14" s="99"/>
      <c r="M14" s="99"/>
      <c r="N14" s="99"/>
      <c r="O14" s="119"/>
      <c r="P14" s="120">
        <f t="shared" si="1"/>
        <v>0</v>
      </c>
      <c r="Q14" s="58" t="str">
        <f>[2]!docle(P14)</f>
        <v>Khäng</v>
      </c>
      <c r="R14" s="57"/>
      <c r="S14" s="82" t="str">
        <f>IF(ISNA(VLOOKUP(B14,HOCPHI!$B$5:$WX$9797,7,0)),"",IF(VLOOKUP(B14,HOCPHI!$B$5:$WX$9797,7,0)="","",VLOOKUP(B14,HOCPHI!$B$5:$WX$9797,7,0)))</f>
        <v/>
      </c>
      <c r="T14" s="82">
        <f>IF(ISNA(VLOOKUP(B14,HOCPHI!$B$5:$WX$9797,10,0)),"",IF(VLOOKUP(B14,HOCPHI!$B$5:$WX$9797,10,0)="","",VLOOKUP(B14,HOCPHI!$B$5:$WX$9797,10,0)))</f>
        <v>3850000</v>
      </c>
      <c r="U14" s="82" t="str">
        <f>IF(ISNA(VLOOKUP(B14,HOCPHI!$B$5:$WX$9797,9,0)),"",IF(VLOOKUP(B14,HOCPHI!$B$5:$WX$9797,9,0)="","",VLOOKUP(B14,HOCPHI!$B$5:$WX$9797,9,0)))</f>
        <v/>
      </c>
      <c r="V14" s="59">
        <f t="shared" si="0"/>
        <v>1</v>
      </c>
      <c r="W14" s="59" t="str">
        <f t="shared" si="2"/>
        <v>S</v>
      </c>
    </row>
    <row r="15" spans="1:23" s="59" customFormat="1" ht="17.25" customHeight="1" x14ac:dyDescent="0.3">
      <c r="A15" s="156">
        <f t="shared" si="3"/>
        <v>8</v>
      </c>
      <c r="B15" s="161">
        <v>2227212008</v>
      </c>
      <c r="C15" s="162" t="s">
        <v>92</v>
      </c>
      <c r="D15" s="163" t="s">
        <v>90</v>
      </c>
      <c r="E15" s="53"/>
      <c r="F15" s="164" t="s">
        <v>148</v>
      </c>
      <c r="G15" s="99"/>
      <c r="H15" s="99"/>
      <c r="I15" s="99"/>
      <c r="J15" s="99"/>
      <c r="K15" s="99"/>
      <c r="L15" s="99"/>
      <c r="M15" s="99"/>
      <c r="N15" s="99"/>
      <c r="O15" s="119"/>
      <c r="P15" s="120">
        <f t="shared" si="1"/>
        <v>0</v>
      </c>
      <c r="Q15" s="58" t="str">
        <f>[2]!docle(P15)</f>
        <v>Khäng</v>
      </c>
      <c r="R15" s="57"/>
      <c r="S15" s="82" t="str">
        <f>IF(ISNA(VLOOKUP(B15,HOCPHI!$B$5:$WX$9797,7,0)),"",IF(VLOOKUP(B15,HOCPHI!$B$5:$WX$9797,7,0)="","",VLOOKUP(B15,HOCPHI!$B$5:$WX$9797,7,0)))</f>
        <v/>
      </c>
      <c r="T15" s="82">
        <f>IF(ISNA(VLOOKUP(B15,HOCPHI!$B$5:$WX$9797,10,0)),"",IF(VLOOKUP(B15,HOCPHI!$B$5:$WX$9797,10,0)="","",VLOOKUP(B15,HOCPHI!$B$5:$WX$9797,10,0)))</f>
        <v>3850000</v>
      </c>
      <c r="U15" s="82" t="str">
        <f>IF(ISNA(VLOOKUP(B15,HOCPHI!$B$5:$WX$9797,9,0)),"",IF(VLOOKUP(B15,HOCPHI!$B$5:$WX$9797,9,0)="","",VLOOKUP(B15,HOCPHI!$B$5:$WX$9797,9,0)))</f>
        <v/>
      </c>
      <c r="V15" s="59">
        <f t="shared" si="0"/>
        <v>1</v>
      </c>
      <c r="W15" s="59" t="str">
        <f t="shared" si="2"/>
        <v>Đ</v>
      </c>
    </row>
    <row r="16" spans="1:23" s="59" customFormat="1" ht="17.25" customHeight="1" x14ac:dyDescent="0.3">
      <c r="A16" s="156">
        <f t="shared" si="3"/>
        <v>9</v>
      </c>
      <c r="B16" s="161">
        <v>2227212009</v>
      </c>
      <c r="C16" s="162" t="s">
        <v>93</v>
      </c>
      <c r="D16" s="163" t="s">
        <v>94</v>
      </c>
      <c r="E16" s="53"/>
      <c r="F16" s="164" t="s">
        <v>148</v>
      </c>
      <c r="G16" s="99"/>
      <c r="H16" s="99"/>
      <c r="I16" s="99"/>
      <c r="J16" s="99"/>
      <c r="K16" s="99"/>
      <c r="L16" s="99"/>
      <c r="M16" s="99"/>
      <c r="N16" s="99"/>
      <c r="O16" s="119"/>
      <c r="P16" s="120">
        <f t="shared" si="1"/>
        <v>0</v>
      </c>
      <c r="Q16" s="58" t="str">
        <f>[2]!docle(P16)</f>
        <v>Khäng</v>
      </c>
      <c r="R16" s="57"/>
      <c r="S16" s="82" t="str">
        <f>IF(ISNA(VLOOKUP(B16,HOCPHI!$B$5:$WX$9797,7,0)),"",IF(VLOOKUP(B16,HOCPHI!$B$5:$WX$9797,7,0)="","",VLOOKUP(B16,HOCPHI!$B$5:$WX$9797,7,0)))</f>
        <v/>
      </c>
      <c r="T16" s="82">
        <f>IF(ISNA(VLOOKUP(B16,HOCPHI!$B$5:$WX$9797,10,0)),"",IF(VLOOKUP(B16,HOCPHI!$B$5:$WX$9797,10,0)="","",VLOOKUP(B16,HOCPHI!$B$5:$WX$9797,10,0)))</f>
        <v>3850000</v>
      </c>
      <c r="U16" s="82" t="str">
        <f>IF(ISNA(VLOOKUP(B16,HOCPHI!$B$5:$WX$9797,9,0)),"",IF(VLOOKUP(B16,HOCPHI!$B$5:$WX$9797,9,0)="","",VLOOKUP(B16,HOCPHI!$B$5:$WX$9797,9,0)))</f>
        <v/>
      </c>
      <c r="V16" s="59">
        <f t="shared" si="0"/>
        <v>1</v>
      </c>
      <c r="W16" s="59" t="str">
        <f t="shared" si="2"/>
        <v>Đ</v>
      </c>
    </row>
    <row r="17" spans="1:23" s="59" customFormat="1" ht="17.25" customHeight="1" x14ac:dyDescent="0.3">
      <c r="A17" s="156">
        <f t="shared" si="3"/>
        <v>10</v>
      </c>
      <c r="B17" s="161">
        <v>2227212010</v>
      </c>
      <c r="C17" s="162" t="s">
        <v>95</v>
      </c>
      <c r="D17" s="163" t="s">
        <v>96</v>
      </c>
      <c r="E17" s="53"/>
      <c r="F17" s="164" t="s">
        <v>148</v>
      </c>
      <c r="G17" s="99"/>
      <c r="H17" s="99"/>
      <c r="I17" s="99"/>
      <c r="J17" s="99"/>
      <c r="K17" s="99"/>
      <c r="L17" s="99"/>
      <c r="M17" s="99"/>
      <c r="N17" s="99"/>
      <c r="O17" s="119"/>
      <c r="P17" s="120">
        <f t="shared" si="1"/>
        <v>0</v>
      </c>
      <c r="Q17" s="58" t="str">
        <f>[2]!docle(P17)</f>
        <v>Khäng</v>
      </c>
      <c r="R17" s="57"/>
      <c r="S17" s="82" t="str">
        <f>IF(ISNA(VLOOKUP(B17,HOCPHI!$B$5:$WX$9797,7,0)),"",IF(VLOOKUP(B17,HOCPHI!$B$5:$WX$9797,7,0)="","",VLOOKUP(B17,HOCPHI!$B$5:$WX$9797,7,0)))</f>
        <v/>
      </c>
      <c r="T17" s="82">
        <f>IF(ISNA(VLOOKUP(B17,HOCPHI!$B$5:$WX$9797,10,0)),"",IF(VLOOKUP(B17,HOCPHI!$B$5:$WX$9797,10,0)="","",VLOOKUP(B17,HOCPHI!$B$5:$WX$9797,10,0)))</f>
        <v>3850000</v>
      </c>
      <c r="U17" s="82" t="str">
        <f>IF(ISNA(VLOOKUP(B17,HOCPHI!$B$5:$WX$9797,9,0)),"",IF(VLOOKUP(B17,HOCPHI!$B$5:$WX$9797,9,0)="","",VLOOKUP(B17,HOCPHI!$B$5:$WX$9797,9,0)))</f>
        <v/>
      </c>
      <c r="V17" s="59">
        <f t="shared" si="0"/>
        <v>1</v>
      </c>
      <c r="W17" s="59" t="str">
        <f t="shared" si="2"/>
        <v>Đ</v>
      </c>
    </row>
    <row r="18" spans="1:23" s="59" customFormat="1" ht="17.25" customHeight="1" x14ac:dyDescent="0.3">
      <c r="A18" s="156">
        <f t="shared" si="3"/>
        <v>11</v>
      </c>
      <c r="B18" s="161">
        <v>2227212012</v>
      </c>
      <c r="C18" s="162" t="s">
        <v>97</v>
      </c>
      <c r="D18" s="163" t="s">
        <v>98</v>
      </c>
      <c r="E18" s="53"/>
      <c r="F18" s="164" t="s">
        <v>148</v>
      </c>
      <c r="G18" s="99"/>
      <c r="H18" s="99"/>
      <c r="I18" s="99"/>
      <c r="J18" s="99"/>
      <c r="K18" s="99"/>
      <c r="L18" s="99"/>
      <c r="M18" s="99"/>
      <c r="N18" s="99"/>
      <c r="O18" s="119"/>
      <c r="P18" s="120">
        <f t="shared" si="1"/>
        <v>0</v>
      </c>
      <c r="Q18" s="58" t="str">
        <f>[2]!docle(P18)</f>
        <v>Khäng</v>
      </c>
      <c r="R18" s="57"/>
      <c r="S18" s="82" t="str">
        <f>IF(ISNA(VLOOKUP(B18,HOCPHI!$B$5:$WX$9797,7,0)),"",IF(VLOOKUP(B18,HOCPHI!$B$5:$WX$9797,7,0)="","",VLOOKUP(B18,HOCPHI!$B$5:$WX$9797,7,0)))</f>
        <v/>
      </c>
      <c r="T18" s="82">
        <f>IF(ISNA(VLOOKUP(B18,HOCPHI!$B$5:$WX$9797,10,0)),"",IF(VLOOKUP(B18,HOCPHI!$B$5:$WX$9797,10,0)="","",VLOOKUP(B18,HOCPHI!$B$5:$WX$9797,10,0)))</f>
        <v>3850000</v>
      </c>
      <c r="U18" s="82" t="str">
        <f>IF(ISNA(VLOOKUP(B18,HOCPHI!$B$5:$WX$9797,9,0)),"",IF(VLOOKUP(B18,HOCPHI!$B$5:$WX$9797,9,0)="","",VLOOKUP(B18,HOCPHI!$B$5:$WX$9797,9,0)))</f>
        <v/>
      </c>
      <c r="V18" s="59">
        <f t="shared" si="0"/>
        <v>1</v>
      </c>
      <c r="W18" s="59" t="str">
        <f t="shared" si="2"/>
        <v>Đ</v>
      </c>
    </row>
    <row r="19" spans="1:23" s="59" customFormat="1" ht="17.25" customHeight="1" x14ac:dyDescent="0.3">
      <c r="A19" s="156">
        <f t="shared" si="3"/>
        <v>12</v>
      </c>
      <c r="B19" s="161">
        <v>2226212013</v>
      </c>
      <c r="C19" s="162" t="s">
        <v>99</v>
      </c>
      <c r="D19" s="163" t="s">
        <v>100</v>
      </c>
      <c r="E19" s="53"/>
      <c r="F19" s="164" t="s">
        <v>148</v>
      </c>
      <c r="G19" s="99"/>
      <c r="H19" s="99"/>
      <c r="I19" s="99"/>
      <c r="J19" s="99"/>
      <c r="K19" s="99"/>
      <c r="L19" s="99"/>
      <c r="M19" s="99"/>
      <c r="N19" s="99"/>
      <c r="O19" s="119"/>
      <c r="P19" s="120">
        <f t="shared" si="1"/>
        <v>0</v>
      </c>
      <c r="Q19" s="58" t="str">
        <f>[2]!docle(P19)</f>
        <v>Khäng</v>
      </c>
      <c r="R19" s="57"/>
      <c r="S19" s="82" t="str">
        <f>IF(ISNA(VLOOKUP(B19,HOCPHI!$B$5:$WX$9797,7,0)),"",IF(VLOOKUP(B19,HOCPHI!$B$5:$WX$9797,7,0)="","",VLOOKUP(B19,HOCPHI!$B$5:$WX$9797,7,0)))</f>
        <v/>
      </c>
      <c r="T19" s="82">
        <f>IF(ISNA(VLOOKUP(B19,HOCPHI!$B$5:$WX$9797,10,0)),"",IF(VLOOKUP(B19,HOCPHI!$B$5:$WX$9797,10,0)="","",VLOOKUP(B19,HOCPHI!$B$5:$WX$9797,10,0)))</f>
        <v>3850000</v>
      </c>
      <c r="U19" s="82" t="str">
        <f>IF(ISNA(VLOOKUP(B19,HOCPHI!$B$5:$WX$9797,9,0)),"",IF(VLOOKUP(B19,HOCPHI!$B$5:$WX$9797,9,0)="","",VLOOKUP(B19,HOCPHI!$B$5:$WX$9797,9,0)))</f>
        <v/>
      </c>
      <c r="V19" s="59">
        <f t="shared" si="0"/>
        <v>1</v>
      </c>
      <c r="W19" s="59" t="str">
        <f t="shared" si="2"/>
        <v>S</v>
      </c>
    </row>
    <row r="20" spans="1:23" s="59" customFormat="1" ht="17.25" customHeight="1" x14ac:dyDescent="0.3">
      <c r="A20" s="156">
        <f t="shared" si="3"/>
        <v>13</v>
      </c>
      <c r="B20" s="161">
        <v>2227212014</v>
      </c>
      <c r="C20" s="162" t="s">
        <v>101</v>
      </c>
      <c r="D20" s="163" t="s">
        <v>102</v>
      </c>
      <c r="E20" s="53"/>
      <c r="F20" s="164" t="s">
        <v>148</v>
      </c>
      <c r="G20" s="99"/>
      <c r="H20" s="99"/>
      <c r="I20" s="99"/>
      <c r="J20" s="99"/>
      <c r="K20" s="99"/>
      <c r="L20" s="99"/>
      <c r="M20" s="99"/>
      <c r="N20" s="99"/>
      <c r="O20" s="119"/>
      <c r="P20" s="120">
        <f t="shared" si="1"/>
        <v>0</v>
      </c>
      <c r="Q20" s="58" t="str">
        <f>[2]!docle(P20)</f>
        <v>Khäng</v>
      </c>
      <c r="R20" s="57"/>
      <c r="S20" s="82" t="str">
        <f>IF(ISNA(VLOOKUP(B20,HOCPHI!$B$5:$WX$9797,7,0)),"",IF(VLOOKUP(B20,HOCPHI!$B$5:$WX$9797,7,0)="","",VLOOKUP(B20,HOCPHI!$B$5:$WX$9797,7,0)))</f>
        <v>HP</v>
      </c>
      <c r="T20" s="82">
        <f>IF(ISNA(VLOOKUP(B20,HOCPHI!$B$5:$WX$9797,10,0)),"",IF(VLOOKUP(B20,HOCPHI!$B$5:$WX$9797,10,0)="","",VLOOKUP(B20,HOCPHI!$B$5:$WX$9797,10,0)))</f>
        <v>0</v>
      </c>
      <c r="U20" s="82" t="str">
        <f>IF(ISNA(VLOOKUP(B20,HOCPHI!$B$5:$WX$9797,9,0)),"",IF(VLOOKUP(B20,HOCPHI!$B$5:$WX$9797,9,0)="","",VLOOKUP(B20,HOCPHI!$B$5:$WX$9797,9,0)))</f>
        <v/>
      </c>
      <c r="V20" s="59">
        <f t="shared" si="0"/>
        <v>1</v>
      </c>
      <c r="W20" s="59" t="str">
        <f t="shared" si="2"/>
        <v>Đ</v>
      </c>
    </row>
    <row r="21" spans="1:23" s="59" customFormat="1" ht="17.25" customHeight="1" x14ac:dyDescent="0.3">
      <c r="A21" s="156">
        <f t="shared" si="3"/>
        <v>14</v>
      </c>
      <c r="B21" s="161">
        <v>2226212015</v>
      </c>
      <c r="C21" s="162" t="s">
        <v>103</v>
      </c>
      <c r="D21" s="163" t="s">
        <v>104</v>
      </c>
      <c r="E21" s="53"/>
      <c r="F21" s="164" t="s">
        <v>148</v>
      </c>
      <c r="G21" s="99"/>
      <c r="H21" s="99"/>
      <c r="I21" s="99"/>
      <c r="J21" s="99"/>
      <c r="K21" s="99"/>
      <c r="L21" s="99"/>
      <c r="M21" s="99"/>
      <c r="N21" s="99"/>
      <c r="O21" s="119"/>
      <c r="P21" s="120">
        <f t="shared" si="1"/>
        <v>0</v>
      </c>
      <c r="Q21" s="58" t="str">
        <f>[2]!docle(P21)</f>
        <v>Khäng</v>
      </c>
      <c r="R21" s="57"/>
      <c r="S21" s="82" t="str">
        <f>IF(ISNA(VLOOKUP(B21,HOCPHI!$B$5:$WX$9797,7,0)),"",IF(VLOOKUP(B21,HOCPHI!$B$5:$WX$9797,7,0)="","",VLOOKUP(B21,HOCPHI!$B$5:$WX$9797,7,0)))</f>
        <v/>
      </c>
      <c r="T21" s="82">
        <f>IF(ISNA(VLOOKUP(B21,HOCPHI!$B$5:$WX$9797,10,0)),"",IF(VLOOKUP(B21,HOCPHI!$B$5:$WX$9797,10,0)="","",VLOOKUP(B21,HOCPHI!$B$5:$WX$9797,10,0)))</f>
        <v>3850000</v>
      </c>
      <c r="U21" s="82" t="str">
        <f>IF(ISNA(VLOOKUP(B21,HOCPHI!$B$5:$WX$9797,9,0)),"",IF(VLOOKUP(B21,HOCPHI!$B$5:$WX$9797,9,0)="","",VLOOKUP(B21,HOCPHI!$B$5:$WX$9797,9,0)))</f>
        <v/>
      </c>
      <c r="V21" s="59">
        <f t="shared" si="0"/>
        <v>1</v>
      </c>
      <c r="W21" s="59" t="str">
        <f t="shared" si="2"/>
        <v>S</v>
      </c>
    </row>
    <row r="22" spans="1:23" s="59" customFormat="1" ht="17.25" customHeight="1" x14ac:dyDescent="0.3">
      <c r="A22" s="156">
        <f t="shared" si="3"/>
        <v>15</v>
      </c>
      <c r="B22" s="161">
        <v>2227212016</v>
      </c>
      <c r="C22" s="162" t="s">
        <v>105</v>
      </c>
      <c r="D22" s="163" t="s">
        <v>106</v>
      </c>
      <c r="E22" s="53"/>
      <c r="F22" s="164" t="s">
        <v>148</v>
      </c>
      <c r="G22" s="99"/>
      <c r="H22" s="99"/>
      <c r="I22" s="99"/>
      <c r="J22" s="99"/>
      <c r="K22" s="99"/>
      <c r="L22" s="99"/>
      <c r="M22" s="99"/>
      <c r="N22" s="99"/>
      <c r="O22" s="119"/>
      <c r="P22" s="120">
        <f t="shared" si="1"/>
        <v>0</v>
      </c>
      <c r="Q22" s="58" t="str">
        <f>[2]!docle(P22)</f>
        <v>Khäng</v>
      </c>
      <c r="R22" s="57"/>
      <c r="S22" s="82" t="str">
        <f>IF(ISNA(VLOOKUP(B22,HOCPHI!$B$5:$WX$9797,7,0)),"",IF(VLOOKUP(B22,HOCPHI!$B$5:$WX$9797,7,0)="","",VLOOKUP(B22,HOCPHI!$B$5:$WX$9797,7,0)))</f>
        <v>HP</v>
      </c>
      <c r="T22" s="82">
        <f>IF(ISNA(VLOOKUP(B22,HOCPHI!$B$5:$WX$9797,10,0)),"",IF(VLOOKUP(B22,HOCPHI!$B$5:$WX$9797,10,0)="","",VLOOKUP(B22,HOCPHI!$B$5:$WX$9797,10,0)))</f>
        <v>0</v>
      </c>
      <c r="U22" s="82" t="str">
        <f>IF(ISNA(VLOOKUP(B22,HOCPHI!$B$5:$WX$9797,9,0)),"",IF(VLOOKUP(B22,HOCPHI!$B$5:$WX$9797,9,0)="","",VLOOKUP(B22,HOCPHI!$B$5:$WX$9797,9,0)))</f>
        <v/>
      </c>
      <c r="V22" s="59">
        <f t="shared" si="0"/>
        <v>1</v>
      </c>
      <c r="W22" s="59" t="str">
        <f t="shared" si="2"/>
        <v>Đ</v>
      </c>
    </row>
    <row r="23" spans="1:23" s="59" customFormat="1" ht="17.25" customHeight="1" x14ac:dyDescent="0.3">
      <c r="A23" s="156">
        <f t="shared" si="3"/>
        <v>16</v>
      </c>
      <c r="B23" s="161">
        <v>2227212017</v>
      </c>
      <c r="C23" s="162" t="s">
        <v>107</v>
      </c>
      <c r="D23" s="163" t="s">
        <v>106</v>
      </c>
      <c r="E23" s="53"/>
      <c r="F23" s="164" t="s">
        <v>148</v>
      </c>
      <c r="G23" s="99"/>
      <c r="H23" s="99"/>
      <c r="I23" s="99"/>
      <c r="J23" s="99"/>
      <c r="K23" s="99"/>
      <c r="L23" s="99"/>
      <c r="M23" s="99"/>
      <c r="N23" s="99"/>
      <c r="O23" s="119"/>
      <c r="P23" s="120">
        <f t="shared" si="1"/>
        <v>0</v>
      </c>
      <c r="Q23" s="58" t="str">
        <f>[2]!docle(P23)</f>
        <v>Khäng</v>
      </c>
      <c r="R23" s="57"/>
      <c r="S23" s="82" t="str">
        <f>IF(ISNA(VLOOKUP(B23,HOCPHI!$B$5:$WX$9797,7,0)),"",IF(VLOOKUP(B23,HOCPHI!$B$5:$WX$9797,7,0)="","",VLOOKUP(B23,HOCPHI!$B$5:$WX$9797,7,0)))</f>
        <v/>
      </c>
      <c r="T23" s="82">
        <f>IF(ISNA(VLOOKUP(B23,HOCPHI!$B$5:$WX$9797,10,0)),"",IF(VLOOKUP(B23,HOCPHI!$B$5:$WX$9797,10,0)="","",VLOOKUP(B23,HOCPHI!$B$5:$WX$9797,10,0)))</f>
        <v>3850000</v>
      </c>
      <c r="U23" s="82" t="str">
        <f>IF(ISNA(VLOOKUP(B23,HOCPHI!$B$5:$WX$9797,9,0)),"",IF(VLOOKUP(B23,HOCPHI!$B$5:$WX$9797,9,0)="","",VLOOKUP(B23,HOCPHI!$B$5:$WX$9797,9,0)))</f>
        <v/>
      </c>
      <c r="V23" s="59">
        <f t="shared" si="0"/>
        <v>1</v>
      </c>
      <c r="W23" s="59" t="str">
        <f t="shared" si="2"/>
        <v>Đ</v>
      </c>
    </row>
    <row r="24" spans="1:23" s="59" customFormat="1" ht="17.25" customHeight="1" x14ac:dyDescent="0.3">
      <c r="A24" s="156">
        <f t="shared" si="3"/>
        <v>17</v>
      </c>
      <c r="B24" s="161">
        <v>2226212018</v>
      </c>
      <c r="C24" s="162" t="s">
        <v>108</v>
      </c>
      <c r="D24" s="163" t="s">
        <v>109</v>
      </c>
      <c r="E24" s="53"/>
      <c r="F24" s="164" t="s">
        <v>148</v>
      </c>
      <c r="G24" s="99"/>
      <c r="H24" s="99"/>
      <c r="I24" s="99"/>
      <c r="J24" s="99"/>
      <c r="K24" s="99"/>
      <c r="L24" s="99"/>
      <c r="M24" s="99"/>
      <c r="N24" s="99"/>
      <c r="O24" s="119"/>
      <c r="P24" s="120">
        <f t="shared" si="1"/>
        <v>0</v>
      </c>
      <c r="Q24" s="58" t="str">
        <f>[2]!docle(P24)</f>
        <v>Khäng</v>
      </c>
      <c r="R24" s="57"/>
      <c r="S24" s="82" t="str">
        <f>IF(ISNA(VLOOKUP(B24,HOCPHI!$B$5:$WX$9797,7,0)),"",IF(VLOOKUP(B24,HOCPHI!$B$5:$WX$9797,7,0)="","",VLOOKUP(B24,HOCPHI!$B$5:$WX$9797,7,0)))</f>
        <v/>
      </c>
      <c r="T24" s="82">
        <f>IF(ISNA(VLOOKUP(B24,HOCPHI!$B$5:$WX$9797,10,0)),"",IF(VLOOKUP(B24,HOCPHI!$B$5:$WX$9797,10,0)="","",VLOOKUP(B24,HOCPHI!$B$5:$WX$9797,10,0)))</f>
        <v>3850000</v>
      </c>
      <c r="U24" s="82" t="str">
        <f>IF(ISNA(VLOOKUP(B24,HOCPHI!$B$5:$WX$9797,9,0)),"",IF(VLOOKUP(B24,HOCPHI!$B$5:$WX$9797,9,0)="","",VLOOKUP(B24,HOCPHI!$B$5:$WX$9797,9,0)))</f>
        <v/>
      </c>
      <c r="V24" s="59">
        <f t="shared" si="0"/>
        <v>1</v>
      </c>
      <c r="W24" s="59" t="str">
        <f t="shared" si="2"/>
        <v>S</v>
      </c>
    </row>
    <row r="25" spans="1:23" s="59" customFormat="1" ht="17.25" customHeight="1" x14ac:dyDescent="0.3">
      <c r="A25" s="156">
        <f t="shared" si="3"/>
        <v>18</v>
      </c>
      <c r="B25" s="161">
        <v>2226212019</v>
      </c>
      <c r="C25" s="162" t="s">
        <v>110</v>
      </c>
      <c r="D25" s="163" t="s">
        <v>111</v>
      </c>
      <c r="E25" s="53"/>
      <c r="F25" s="164" t="s">
        <v>148</v>
      </c>
      <c r="G25" s="99"/>
      <c r="H25" s="99"/>
      <c r="I25" s="99"/>
      <c r="J25" s="99"/>
      <c r="K25" s="99"/>
      <c r="L25" s="99"/>
      <c r="M25" s="99"/>
      <c r="N25" s="99"/>
      <c r="O25" s="119"/>
      <c r="P25" s="120">
        <f t="shared" si="1"/>
        <v>0</v>
      </c>
      <c r="Q25" s="58" t="str">
        <f>[2]!docle(P25)</f>
        <v>Khäng</v>
      </c>
      <c r="R25" s="57"/>
      <c r="S25" s="82" t="str">
        <f>IF(ISNA(VLOOKUP(B25,HOCPHI!$B$5:$WX$9797,7,0)),"",IF(VLOOKUP(B25,HOCPHI!$B$5:$WX$9797,7,0)="","",VLOOKUP(B25,HOCPHI!$B$5:$WX$9797,7,0)))</f>
        <v/>
      </c>
      <c r="T25" s="82">
        <f>IF(ISNA(VLOOKUP(B25,HOCPHI!$B$5:$WX$9797,10,0)),"",IF(VLOOKUP(B25,HOCPHI!$B$5:$WX$9797,10,0)="","",VLOOKUP(B25,HOCPHI!$B$5:$WX$9797,10,0)))</f>
        <v>3850000</v>
      </c>
      <c r="U25" s="82" t="str">
        <f>IF(ISNA(VLOOKUP(B25,HOCPHI!$B$5:$WX$9797,9,0)),"",IF(VLOOKUP(B25,HOCPHI!$B$5:$WX$9797,9,0)="","",VLOOKUP(B25,HOCPHI!$B$5:$WX$9797,9,0)))</f>
        <v/>
      </c>
      <c r="V25" s="59">
        <f t="shared" si="0"/>
        <v>1</v>
      </c>
      <c r="W25" s="59" t="str">
        <f t="shared" si="2"/>
        <v>Đ</v>
      </c>
    </row>
    <row r="26" spans="1:23" s="59" customFormat="1" ht="17.25" customHeight="1" x14ac:dyDescent="0.3">
      <c r="A26" s="156">
        <f t="shared" si="3"/>
        <v>19</v>
      </c>
      <c r="B26" s="161">
        <v>2226212020</v>
      </c>
      <c r="C26" s="162" t="s">
        <v>112</v>
      </c>
      <c r="D26" s="163" t="s">
        <v>113</v>
      </c>
      <c r="E26" s="53"/>
      <c r="F26" s="164" t="s">
        <v>148</v>
      </c>
      <c r="G26" s="99"/>
      <c r="H26" s="99"/>
      <c r="I26" s="99"/>
      <c r="J26" s="99"/>
      <c r="K26" s="99"/>
      <c r="L26" s="99"/>
      <c r="M26" s="99"/>
      <c r="N26" s="99"/>
      <c r="O26" s="119"/>
      <c r="P26" s="120">
        <f t="shared" si="1"/>
        <v>0</v>
      </c>
      <c r="Q26" s="58" t="str">
        <f>[2]!docle(P26)</f>
        <v>Khäng</v>
      </c>
      <c r="R26" s="57"/>
      <c r="S26" s="82" t="str">
        <f>IF(ISNA(VLOOKUP(B26,HOCPHI!$B$5:$WX$9797,7,0)),"",IF(VLOOKUP(B26,HOCPHI!$B$5:$WX$9797,7,0)="","",VLOOKUP(B26,HOCPHI!$B$5:$WX$9797,7,0)))</f>
        <v/>
      </c>
      <c r="T26" s="82">
        <f>IF(ISNA(VLOOKUP(B26,HOCPHI!$B$5:$WX$9797,10,0)),"",IF(VLOOKUP(B26,HOCPHI!$B$5:$WX$9797,10,0)="","",VLOOKUP(B26,HOCPHI!$B$5:$WX$9797,10,0)))</f>
        <v>3850000</v>
      </c>
      <c r="U26" s="82" t="str">
        <f>IF(ISNA(VLOOKUP(B26,HOCPHI!$B$5:$WX$9797,9,0)),"",IF(VLOOKUP(B26,HOCPHI!$B$5:$WX$9797,9,0)="","",VLOOKUP(B26,HOCPHI!$B$5:$WX$9797,9,0)))</f>
        <v/>
      </c>
      <c r="V26" s="59">
        <f t="shared" si="0"/>
        <v>1</v>
      </c>
      <c r="W26" s="59" t="str">
        <f t="shared" si="2"/>
        <v>Đ</v>
      </c>
    </row>
    <row r="27" spans="1:23" s="59" customFormat="1" ht="17.25" customHeight="1" x14ac:dyDescent="0.3">
      <c r="A27" s="156">
        <f t="shared" si="3"/>
        <v>20</v>
      </c>
      <c r="B27" s="161">
        <v>2227212021</v>
      </c>
      <c r="C27" s="162" t="s">
        <v>114</v>
      </c>
      <c r="D27" s="163" t="s">
        <v>115</v>
      </c>
      <c r="E27" s="53"/>
      <c r="F27" s="164" t="s">
        <v>148</v>
      </c>
      <c r="G27" s="99"/>
      <c r="H27" s="99"/>
      <c r="I27" s="99"/>
      <c r="J27" s="99"/>
      <c r="K27" s="99"/>
      <c r="L27" s="99"/>
      <c r="M27" s="99"/>
      <c r="N27" s="99"/>
      <c r="O27" s="119"/>
      <c r="P27" s="120">
        <f t="shared" si="1"/>
        <v>0</v>
      </c>
      <c r="Q27" s="58" t="str">
        <f>[2]!docle(P27)</f>
        <v>Khäng</v>
      </c>
      <c r="R27" s="57"/>
      <c r="S27" s="82" t="str">
        <f>IF(ISNA(VLOOKUP(B27,HOCPHI!$B$5:$WX$9797,7,0)),"",IF(VLOOKUP(B27,HOCPHI!$B$5:$WX$9797,7,0)="","",VLOOKUP(B27,HOCPHI!$B$5:$WX$9797,7,0)))</f>
        <v>HP</v>
      </c>
      <c r="T27" s="82">
        <f>IF(ISNA(VLOOKUP(B27,HOCPHI!$B$5:$WX$9797,10,0)),"",IF(VLOOKUP(B27,HOCPHI!$B$5:$WX$9797,10,0)="","",VLOOKUP(B27,HOCPHI!$B$5:$WX$9797,10,0)))</f>
        <v>0</v>
      </c>
      <c r="U27" s="82" t="str">
        <f>IF(ISNA(VLOOKUP(B27,HOCPHI!$B$5:$WX$9797,9,0)),"",IF(VLOOKUP(B27,HOCPHI!$B$5:$WX$9797,9,0)="","",VLOOKUP(B27,HOCPHI!$B$5:$WX$9797,9,0)))</f>
        <v/>
      </c>
      <c r="V27" s="59">
        <f t="shared" si="0"/>
        <v>1</v>
      </c>
      <c r="W27" s="59" t="str">
        <f t="shared" si="2"/>
        <v>Đ</v>
      </c>
    </row>
    <row r="28" spans="1:23" s="59" customFormat="1" ht="17.25" customHeight="1" x14ac:dyDescent="0.3">
      <c r="A28" s="156">
        <f t="shared" si="3"/>
        <v>21</v>
      </c>
      <c r="B28" s="161">
        <v>2227212022</v>
      </c>
      <c r="C28" s="162" t="s">
        <v>99</v>
      </c>
      <c r="D28" s="163" t="s">
        <v>116</v>
      </c>
      <c r="E28" s="53"/>
      <c r="F28" s="164" t="s">
        <v>148</v>
      </c>
      <c r="G28" s="99"/>
      <c r="H28" s="99"/>
      <c r="I28" s="99"/>
      <c r="J28" s="99"/>
      <c r="K28" s="99"/>
      <c r="L28" s="99"/>
      <c r="M28" s="99"/>
      <c r="N28" s="99"/>
      <c r="O28" s="119"/>
      <c r="P28" s="120">
        <f t="shared" si="1"/>
        <v>0</v>
      </c>
      <c r="Q28" s="58" t="str">
        <f>[2]!docle(P28)</f>
        <v>Khäng</v>
      </c>
      <c r="R28" s="57"/>
      <c r="S28" s="82" t="str">
        <f>IF(ISNA(VLOOKUP(B28,HOCPHI!$B$5:$WX$9797,7,0)),"",IF(VLOOKUP(B28,HOCPHI!$B$5:$WX$9797,7,0)="","",VLOOKUP(B28,HOCPHI!$B$5:$WX$9797,7,0)))</f>
        <v/>
      </c>
      <c r="T28" s="82">
        <f>IF(ISNA(VLOOKUP(B28,HOCPHI!$B$5:$WX$9797,10,0)),"",IF(VLOOKUP(B28,HOCPHI!$B$5:$WX$9797,10,0)="","",VLOOKUP(B28,HOCPHI!$B$5:$WX$9797,10,0)))</f>
        <v>3850000</v>
      </c>
      <c r="U28" s="82" t="str">
        <f>IF(ISNA(VLOOKUP(B28,HOCPHI!$B$5:$WX$9797,9,0)),"",IF(VLOOKUP(B28,HOCPHI!$B$5:$WX$9797,9,0)="","",VLOOKUP(B28,HOCPHI!$B$5:$WX$9797,9,0)))</f>
        <v/>
      </c>
      <c r="V28" s="59">
        <f t="shared" si="0"/>
        <v>1</v>
      </c>
      <c r="W28" s="59" t="str">
        <f t="shared" si="2"/>
        <v>Đ</v>
      </c>
    </row>
    <row r="29" spans="1:23" s="59" customFormat="1" ht="17.25" customHeight="1" x14ac:dyDescent="0.3">
      <c r="A29" s="156">
        <f t="shared" si="3"/>
        <v>22</v>
      </c>
      <c r="B29" s="161">
        <v>2227212024</v>
      </c>
      <c r="C29" s="162" t="s">
        <v>117</v>
      </c>
      <c r="D29" s="163" t="s">
        <v>118</v>
      </c>
      <c r="E29" s="53"/>
      <c r="F29" s="164" t="s">
        <v>148</v>
      </c>
      <c r="G29" s="99"/>
      <c r="H29" s="99"/>
      <c r="I29" s="99"/>
      <c r="J29" s="99"/>
      <c r="K29" s="99"/>
      <c r="L29" s="99"/>
      <c r="M29" s="99"/>
      <c r="N29" s="99"/>
      <c r="O29" s="119"/>
      <c r="P29" s="120">
        <f t="shared" si="1"/>
        <v>0</v>
      </c>
      <c r="Q29" s="58" t="str">
        <f>[2]!docle(P29)</f>
        <v>Khäng</v>
      </c>
      <c r="R29" s="57"/>
      <c r="S29" s="82" t="str">
        <f>IF(ISNA(VLOOKUP(B29,HOCPHI!$B$5:$WX$9797,7,0)),"",IF(VLOOKUP(B29,HOCPHI!$B$5:$WX$9797,7,0)="","",VLOOKUP(B29,HOCPHI!$B$5:$WX$9797,7,0)))</f>
        <v>HP</v>
      </c>
      <c r="T29" s="82">
        <f>IF(ISNA(VLOOKUP(B29,HOCPHI!$B$5:$WX$9797,10,0)),"",IF(VLOOKUP(B29,HOCPHI!$B$5:$WX$9797,10,0)="","",VLOOKUP(B29,HOCPHI!$B$5:$WX$9797,10,0)))</f>
        <v>0</v>
      </c>
      <c r="U29" s="82" t="str">
        <f>IF(ISNA(VLOOKUP(B29,HOCPHI!$B$5:$WX$9797,9,0)),"",IF(VLOOKUP(B29,HOCPHI!$B$5:$WX$9797,9,0)="","",VLOOKUP(B29,HOCPHI!$B$5:$WX$9797,9,0)))</f>
        <v/>
      </c>
      <c r="V29" s="59">
        <f t="shared" si="0"/>
        <v>1</v>
      </c>
      <c r="W29" s="59" t="str">
        <f t="shared" si="2"/>
        <v>Đ</v>
      </c>
    </row>
    <row r="30" spans="1:23" s="59" customFormat="1" ht="17.25" customHeight="1" x14ac:dyDescent="0.3">
      <c r="A30" s="156">
        <f t="shared" si="3"/>
        <v>23</v>
      </c>
      <c r="B30" s="161">
        <v>2227212025</v>
      </c>
      <c r="C30" s="162" t="s">
        <v>119</v>
      </c>
      <c r="D30" s="163" t="s">
        <v>120</v>
      </c>
      <c r="E30" s="53"/>
      <c r="F30" s="164" t="s">
        <v>148</v>
      </c>
      <c r="G30" s="99"/>
      <c r="H30" s="99"/>
      <c r="I30" s="99"/>
      <c r="J30" s="99"/>
      <c r="K30" s="99"/>
      <c r="L30" s="99"/>
      <c r="M30" s="99"/>
      <c r="N30" s="99"/>
      <c r="O30" s="119"/>
      <c r="P30" s="120">
        <f t="shared" si="1"/>
        <v>0</v>
      </c>
      <c r="Q30" s="58" t="str">
        <f>[2]!docle(P30)</f>
        <v>Khäng</v>
      </c>
      <c r="R30" s="57"/>
      <c r="S30" s="82" t="str">
        <f>IF(ISNA(VLOOKUP(B30,HOCPHI!$B$5:$WX$9797,7,0)),"",IF(VLOOKUP(B30,HOCPHI!$B$5:$WX$9797,7,0)="","",VLOOKUP(B30,HOCPHI!$B$5:$WX$9797,7,0)))</f>
        <v/>
      </c>
      <c r="T30" s="82">
        <f>IF(ISNA(VLOOKUP(B30,HOCPHI!$B$5:$WX$9797,10,0)),"",IF(VLOOKUP(B30,HOCPHI!$B$5:$WX$9797,10,0)="","",VLOOKUP(B30,HOCPHI!$B$5:$WX$9797,10,0)))</f>
        <v>3850000</v>
      </c>
      <c r="U30" s="82" t="str">
        <f>IF(ISNA(VLOOKUP(B30,HOCPHI!$B$5:$WX$9797,9,0)),"",IF(VLOOKUP(B30,HOCPHI!$B$5:$WX$9797,9,0)="","",VLOOKUP(B30,HOCPHI!$B$5:$WX$9797,9,0)))</f>
        <v/>
      </c>
      <c r="V30" s="59">
        <f t="shared" si="0"/>
        <v>1</v>
      </c>
      <c r="W30" s="59" t="str">
        <f t="shared" si="2"/>
        <v>Đ</v>
      </c>
    </row>
    <row r="31" spans="1:23" s="59" customFormat="1" ht="17.25" customHeight="1" x14ac:dyDescent="0.3">
      <c r="A31" s="156">
        <f t="shared" si="3"/>
        <v>24</v>
      </c>
      <c r="B31" s="161">
        <v>2226212026</v>
      </c>
      <c r="C31" s="162" t="s">
        <v>121</v>
      </c>
      <c r="D31" s="163" t="s">
        <v>122</v>
      </c>
      <c r="E31" s="53"/>
      <c r="F31" s="164" t="s">
        <v>148</v>
      </c>
      <c r="G31" s="99"/>
      <c r="H31" s="99"/>
      <c r="I31" s="99"/>
      <c r="J31" s="99"/>
      <c r="K31" s="99"/>
      <c r="L31" s="99"/>
      <c r="M31" s="99"/>
      <c r="N31" s="99"/>
      <c r="O31" s="119"/>
      <c r="P31" s="120">
        <f t="shared" si="1"/>
        <v>0</v>
      </c>
      <c r="Q31" s="58" t="str">
        <f>[2]!docle(P31)</f>
        <v>Khäng</v>
      </c>
      <c r="R31" s="57"/>
      <c r="S31" s="82" t="str">
        <f>IF(ISNA(VLOOKUP(B31,HOCPHI!$B$5:$WX$9797,7,0)),"",IF(VLOOKUP(B31,HOCPHI!$B$5:$WX$9797,7,0)="","",VLOOKUP(B31,HOCPHI!$B$5:$WX$9797,7,0)))</f>
        <v>HP</v>
      </c>
      <c r="T31" s="82">
        <f>IF(ISNA(VLOOKUP(B31,HOCPHI!$B$5:$WX$9797,10,0)),"",IF(VLOOKUP(B31,HOCPHI!$B$5:$WX$9797,10,0)="","",VLOOKUP(B31,HOCPHI!$B$5:$WX$9797,10,0)))</f>
        <v>0</v>
      </c>
      <c r="U31" s="82" t="str">
        <f>IF(ISNA(VLOOKUP(B31,HOCPHI!$B$5:$WX$9797,9,0)),"",IF(VLOOKUP(B31,HOCPHI!$B$5:$WX$9797,9,0)="","",VLOOKUP(B31,HOCPHI!$B$5:$WX$9797,9,0)))</f>
        <v/>
      </c>
      <c r="V31" s="59">
        <f t="shared" si="0"/>
        <v>1</v>
      </c>
      <c r="W31" s="59" t="str">
        <f t="shared" si="2"/>
        <v>S</v>
      </c>
    </row>
    <row r="32" spans="1:23" s="59" customFormat="1" ht="17.25" customHeight="1" x14ac:dyDescent="0.3">
      <c r="A32" s="156">
        <f t="shared" si="3"/>
        <v>25</v>
      </c>
      <c r="B32" s="161">
        <v>2226212027</v>
      </c>
      <c r="C32" s="162" t="s">
        <v>123</v>
      </c>
      <c r="D32" s="163" t="s">
        <v>122</v>
      </c>
      <c r="E32" s="53"/>
      <c r="F32" s="164" t="s">
        <v>148</v>
      </c>
      <c r="G32" s="99"/>
      <c r="H32" s="99"/>
      <c r="I32" s="99"/>
      <c r="J32" s="99"/>
      <c r="K32" s="99"/>
      <c r="L32" s="99"/>
      <c r="M32" s="99"/>
      <c r="N32" s="99"/>
      <c r="O32" s="119"/>
      <c r="P32" s="120">
        <f t="shared" si="1"/>
        <v>0</v>
      </c>
      <c r="Q32" s="58" t="str">
        <f>[2]!docle(P32)</f>
        <v>Khäng</v>
      </c>
      <c r="R32" s="57"/>
      <c r="S32" s="82" t="str">
        <f>IF(ISNA(VLOOKUP(B32,HOCPHI!$B$5:$WX$9797,7,0)),"",IF(VLOOKUP(B32,HOCPHI!$B$5:$WX$9797,7,0)="","",VLOOKUP(B32,HOCPHI!$B$5:$WX$9797,7,0)))</f>
        <v/>
      </c>
      <c r="T32" s="82">
        <f>IF(ISNA(VLOOKUP(B32,HOCPHI!$B$5:$WX$9797,10,0)),"",IF(VLOOKUP(B32,HOCPHI!$B$5:$WX$9797,10,0)="","",VLOOKUP(B32,HOCPHI!$B$5:$WX$9797,10,0)))</f>
        <v>3850000</v>
      </c>
      <c r="U32" s="82" t="str">
        <f>IF(ISNA(VLOOKUP(B32,HOCPHI!$B$5:$WX$9797,9,0)),"",IF(VLOOKUP(B32,HOCPHI!$B$5:$WX$9797,9,0)="","",VLOOKUP(B32,HOCPHI!$B$5:$WX$9797,9,0)))</f>
        <v/>
      </c>
      <c r="V32" s="59">
        <f t="shared" si="0"/>
        <v>1</v>
      </c>
      <c r="W32" s="59" t="str">
        <f t="shared" si="2"/>
        <v>Đ</v>
      </c>
    </row>
    <row r="33" spans="1:30" s="59" customFormat="1" ht="17.25" customHeight="1" x14ac:dyDescent="0.3">
      <c r="A33" s="156">
        <f t="shared" si="3"/>
        <v>26</v>
      </c>
      <c r="B33" s="161">
        <v>2227212028</v>
      </c>
      <c r="C33" s="162" t="s">
        <v>124</v>
      </c>
      <c r="D33" s="163" t="s">
        <v>125</v>
      </c>
      <c r="E33" s="53"/>
      <c r="F33" s="164" t="s">
        <v>148</v>
      </c>
      <c r="G33" s="99"/>
      <c r="H33" s="99"/>
      <c r="I33" s="99"/>
      <c r="J33" s="99"/>
      <c r="K33" s="99"/>
      <c r="L33" s="99"/>
      <c r="M33" s="99"/>
      <c r="N33" s="99"/>
      <c r="O33" s="119"/>
      <c r="P33" s="120">
        <f t="shared" si="1"/>
        <v>0</v>
      </c>
      <c r="Q33" s="58" t="str">
        <f>[2]!docle(P33)</f>
        <v>Khäng</v>
      </c>
      <c r="R33" s="57"/>
      <c r="S33" s="82" t="str">
        <f>IF(ISNA(VLOOKUP(B33,HOCPHI!$B$5:$WX$9797,7,0)),"",IF(VLOOKUP(B33,HOCPHI!$B$5:$WX$9797,7,0)="","",VLOOKUP(B33,HOCPHI!$B$5:$WX$9797,7,0)))</f>
        <v/>
      </c>
      <c r="T33" s="82">
        <f>IF(ISNA(VLOOKUP(B33,HOCPHI!$B$5:$WX$9797,10,0)),"",IF(VLOOKUP(B33,HOCPHI!$B$5:$WX$9797,10,0)="","",VLOOKUP(B33,HOCPHI!$B$5:$WX$9797,10,0)))</f>
        <v>3850000</v>
      </c>
      <c r="U33" s="82" t="str">
        <f>IF(ISNA(VLOOKUP(B33,HOCPHI!$B$5:$WX$9797,9,0)),"",IF(VLOOKUP(B33,HOCPHI!$B$5:$WX$9797,9,0)="","",VLOOKUP(B33,HOCPHI!$B$5:$WX$9797,9,0)))</f>
        <v/>
      </c>
      <c r="V33" s="59">
        <f t="shared" si="0"/>
        <v>1</v>
      </c>
      <c r="W33" s="59" t="str">
        <f t="shared" si="2"/>
        <v>Đ</v>
      </c>
    </row>
    <row r="34" spans="1:30" s="59" customFormat="1" ht="17.25" customHeight="1" x14ac:dyDescent="0.3">
      <c r="A34" s="156">
        <f t="shared" si="3"/>
        <v>27</v>
      </c>
      <c r="B34" s="161">
        <v>2227212029</v>
      </c>
      <c r="C34" s="162" t="s">
        <v>126</v>
      </c>
      <c r="D34" s="163" t="s">
        <v>127</v>
      </c>
      <c r="E34" s="53"/>
      <c r="F34" s="164" t="s">
        <v>148</v>
      </c>
      <c r="G34" s="99"/>
      <c r="H34" s="99"/>
      <c r="I34" s="99"/>
      <c r="J34" s="99"/>
      <c r="K34" s="99"/>
      <c r="L34" s="99"/>
      <c r="M34" s="99"/>
      <c r="N34" s="99"/>
      <c r="O34" s="119"/>
      <c r="P34" s="120">
        <f t="shared" si="1"/>
        <v>0</v>
      </c>
      <c r="Q34" s="58" t="str">
        <f>[2]!docle(P34)</f>
        <v>Khäng</v>
      </c>
      <c r="R34" s="57"/>
      <c r="S34" s="82" t="str">
        <f>IF(ISNA(VLOOKUP(B34,HOCPHI!$B$5:$WX$9797,7,0)),"",IF(VLOOKUP(B34,HOCPHI!$B$5:$WX$9797,7,0)="","",VLOOKUP(B34,HOCPHI!$B$5:$WX$9797,7,0)))</f>
        <v/>
      </c>
      <c r="T34" s="82">
        <f>IF(ISNA(VLOOKUP(B34,HOCPHI!$B$5:$WX$9797,10,0)),"",IF(VLOOKUP(B34,HOCPHI!$B$5:$WX$9797,10,0)="","",VLOOKUP(B34,HOCPHI!$B$5:$WX$9797,10,0)))</f>
        <v>3850000</v>
      </c>
      <c r="U34" s="82" t="str">
        <f>IF(ISNA(VLOOKUP(B34,HOCPHI!$B$5:$WX$9797,9,0)),"",IF(VLOOKUP(B34,HOCPHI!$B$5:$WX$9797,9,0)="","",VLOOKUP(B34,HOCPHI!$B$5:$WX$9797,9,0)))</f>
        <v/>
      </c>
      <c r="V34" s="59">
        <f t="shared" si="0"/>
        <v>1</v>
      </c>
      <c r="W34" s="59" t="str">
        <f t="shared" si="2"/>
        <v>Đ</v>
      </c>
    </row>
    <row r="35" spans="1:30" s="59" customFormat="1" ht="17.25" customHeight="1" x14ac:dyDescent="0.3">
      <c r="A35" s="156">
        <f t="shared" si="3"/>
        <v>28</v>
      </c>
      <c r="B35" s="161">
        <v>2226212030</v>
      </c>
      <c r="C35" s="162" t="s">
        <v>128</v>
      </c>
      <c r="D35" s="163" t="s">
        <v>129</v>
      </c>
      <c r="E35" s="53"/>
      <c r="F35" s="164" t="s">
        <v>148</v>
      </c>
      <c r="G35" s="99"/>
      <c r="H35" s="99"/>
      <c r="I35" s="99"/>
      <c r="J35" s="99"/>
      <c r="K35" s="99"/>
      <c r="L35" s="99"/>
      <c r="M35" s="99"/>
      <c r="N35" s="99"/>
      <c r="O35" s="119"/>
      <c r="P35" s="120">
        <f t="shared" si="1"/>
        <v>0</v>
      </c>
      <c r="Q35" s="58" t="str">
        <f>[2]!docle(P35)</f>
        <v>Khäng</v>
      </c>
      <c r="R35" s="57"/>
      <c r="S35" s="82" t="str">
        <f>IF(ISNA(VLOOKUP(B35,HOCPHI!$B$5:$WX$9797,7,0)),"",IF(VLOOKUP(B35,HOCPHI!$B$5:$WX$9797,7,0)="","",VLOOKUP(B35,HOCPHI!$B$5:$WX$9797,7,0)))</f>
        <v/>
      </c>
      <c r="T35" s="82">
        <f>IF(ISNA(VLOOKUP(B35,HOCPHI!$B$5:$WX$9797,10,0)),"",IF(VLOOKUP(B35,HOCPHI!$B$5:$WX$9797,10,0)="","",VLOOKUP(B35,HOCPHI!$B$5:$WX$9797,10,0)))</f>
        <v>3850000</v>
      </c>
      <c r="U35" s="82" t="str">
        <f>IF(ISNA(VLOOKUP(B35,HOCPHI!$B$5:$WX$9797,9,0)),"",IF(VLOOKUP(B35,HOCPHI!$B$5:$WX$9797,9,0)="","",VLOOKUP(B35,HOCPHI!$B$5:$WX$9797,9,0)))</f>
        <v/>
      </c>
      <c r="V35" s="59">
        <f t="shared" si="0"/>
        <v>1</v>
      </c>
      <c r="W35" s="59" t="str">
        <f t="shared" si="2"/>
        <v>S</v>
      </c>
    </row>
    <row r="36" spans="1:30" s="59" customFormat="1" ht="17.25" customHeight="1" x14ac:dyDescent="0.3">
      <c r="A36" s="156">
        <f t="shared" si="3"/>
        <v>29</v>
      </c>
      <c r="B36" s="161">
        <v>2226212031</v>
      </c>
      <c r="C36" s="162" t="s">
        <v>130</v>
      </c>
      <c r="D36" s="163" t="s">
        <v>131</v>
      </c>
      <c r="E36" s="53"/>
      <c r="F36" s="164" t="s">
        <v>148</v>
      </c>
      <c r="G36" s="99"/>
      <c r="H36" s="99"/>
      <c r="I36" s="99"/>
      <c r="J36" s="99"/>
      <c r="K36" s="99"/>
      <c r="L36" s="99"/>
      <c r="M36" s="99"/>
      <c r="N36" s="99"/>
      <c r="O36" s="119"/>
      <c r="P36" s="120">
        <f t="shared" si="1"/>
        <v>0</v>
      </c>
      <c r="Q36" s="58" t="str">
        <f>[2]!docle(P36)</f>
        <v>Khäng</v>
      </c>
      <c r="R36" s="57"/>
      <c r="S36" s="82" t="str">
        <f>IF(ISNA(VLOOKUP(B36,HOCPHI!$B$5:$WX$9797,7,0)),"",IF(VLOOKUP(B36,HOCPHI!$B$5:$WX$9797,7,0)="","",VLOOKUP(B36,HOCPHI!$B$5:$WX$9797,7,0)))</f>
        <v/>
      </c>
      <c r="T36" s="82">
        <f>IF(ISNA(VLOOKUP(B36,HOCPHI!$B$5:$WX$9797,10,0)),"",IF(VLOOKUP(B36,HOCPHI!$B$5:$WX$9797,10,0)="","",VLOOKUP(B36,HOCPHI!$B$5:$WX$9797,10,0)))</f>
        <v>3850000</v>
      </c>
      <c r="U36" s="82" t="str">
        <f>IF(ISNA(VLOOKUP(B36,HOCPHI!$B$5:$WX$9797,9,0)),"",IF(VLOOKUP(B36,HOCPHI!$B$5:$WX$9797,9,0)="","",VLOOKUP(B36,HOCPHI!$B$5:$WX$9797,9,0)))</f>
        <v/>
      </c>
      <c r="V36" s="59">
        <f t="shared" si="0"/>
        <v>1</v>
      </c>
      <c r="W36" s="59" t="str">
        <f t="shared" si="2"/>
        <v>Đ</v>
      </c>
    </row>
    <row r="37" spans="1:30" s="59" customFormat="1" ht="17.25" customHeight="1" x14ac:dyDescent="0.3">
      <c r="A37" s="156">
        <f t="shared" si="3"/>
        <v>30</v>
      </c>
      <c r="B37" s="161">
        <v>2227212032</v>
      </c>
      <c r="C37" s="162" t="s">
        <v>132</v>
      </c>
      <c r="D37" s="163" t="s">
        <v>133</v>
      </c>
      <c r="E37" s="53"/>
      <c r="F37" s="164" t="s">
        <v>148</v>
      </c>
      <c r="G37" s="99"/>
      <c r="H37" s="99"/>
      <c r="I37" s="99"/>
      <c r="J37" s="99"/>
      <c r="K37" s="99"/>
      <c r="L37" s="99"/>
      <c r="M37" s="99"/>
      <c r="N37" s="99"/>
      <c r="O37" s="119"/>
      <c r="P37" s="120">
        <f t="shared" si="1"/>
        <v>0</v>
      </c>
      <c r="Q37" s="58" t="str">
        <f>[2]!docle(P37)</f>
        <v>Khäng</v>
      </c>
      <c r="R37" s="57"/>
      <c r="S37" s="82" t="str">
        <f>IF(ISNA(VLOOKUP(B37,HOCPHI!$B$5:$WX$9797,7,0)),"",IF(VLOOKUP(B37,HOCPHI!$B$5:$WX$9797,7,0)="","",VLOOKUP(B37,HOCPHI!$B$5:$WX$9797,7,0)))</f>
        <v>HP</v>
      </c>
      <c r="T37" s="82">
        <f>IF(ISNA(VLOOKUP(B37,HOCPHI!$B$5:$WX$9797,10,0)),"",IF(VLOOKUP(B37,HOCPHI!$B$5:$WX$9797,10,0)="","",VLOOKUP(B37,HOCPHI!$B$5:$WX$9797,10,0)))</f>
        <v>0</v>
      </c>
      <c r="U37" s="82" t="str">
        <f>IF(ISNA(VLOOKUP(B37,HOCPHI!$B$5:$WX$9797,9,0)),"",IF(VLOOKUP(B37,HOCPHI!$B$5:$WX$9797,9,0)="","",VLOOKUP(B37,HOCPHI!$B$5:$WX$9797,9,0)))</f>
        <v/>
      </c>
      <c r="V37" s="59">
        <f t="shared" si="0"/>
        <v>1</v>
      </c>
      <c r="W37" s="59" t="str">
        <f t="shared" si="2"/>
        <v>Đ</v>
      </c>
    </row>
    <row r="38" spans="1:30" s="59" customFormat="1" ht="17.25" customHeight="1" x14ac:dyDescent="0.3">
      <c r="A38" s="156">
        <f t="shared" si="3"/>
        <v>31</v>
      </c>
      <c r="B38" s="161">
        <v>2226212033</v>
      </c>
      <c r="C38" s="162" t="s">
        <v>134</v>
      </c>
      <c r="D38" s="163" t="s">
        <v>135</v>
      </c>
      <c r="E38" s="53"/>
      <c r="F38" s="164" t="s">
        <v>148</v>
      </c>
      <c r="G38" s="99"/>
      <c r="H38" s="99"/>
      <c r="I38" s="99"/>
      <c r="J38" s="99"/>
      <c r="K38" s="99"/>
      <c r="L38" s="99"/>
      <c r="M38" s="99"/>
      <c r="N38" s="99"/>
      <c r="O38" s="119"/>
      <c r="P38" s="120">
        <f t="shared" si="1"/>
        <v>0</v>
      </c>
      <c r="Q38" s="58" t="str">
        <f>[2]!docle(P38)</f>
        <v>Khäng</v>
      </c>
      <c r="R38" s="57"/>
      <c r="S38" s="82" t="str">
        <f>IF(ISNA(VLOOKUP(B38,HOCPHI!$B$5:$WX$9797,7,0)),"",IF(VLOOKUP(B38,HOCPHI!$B$5:$WX$9797,7,0)="","",VLOOKUP(B38,HOCPHI!$B$5:$WX$9797,7,0)))</f>
        <v/>
      </c>
      <c r="T38" s="82">
        <f>IF(ISNA(VLOOKUP(B38,HOCPHI!$B$5:$WX$9797,10,0)),"",IF(VLOOKUP(B38,HOCPHI!$B$5:$WX$9797,10,0)="","",VLOOKUP(B38,HOCPHI!$B$5:$WX$9797,10,0)))</f>
        <v>3850000</v>
      </c>
      <c r="U38" s="82" t="str">
        <f>IF(ISNA(VLOOKUP(B38,HOCPHI!$B$5:$WX$9797,9,0)),"",IF(VLOOKUP(B38,HOCPHI!$B$5:$WX$9797,9,0)="","",VLOOKUP(B38,HOCPHI!$B$5:$WX$9797,9,0)))</f>
        <v/>
      </c>
      <c r="V38" s="59">
        <f t="shared" si="0"/>
        <v>1</v>
      </c>
      <c r="W38" s="59" t="str">
        <f t="shared" si="2"/>
        <v>S</v>
      </c>
    </row>
    <row r="39" spans="1:30" s="59" customFormat="1" ht="17.25" customHeight="1" x14ac:dyDescent="0.3">
      <c r="A39" s="156">
        <f t="shared" si="3"/>
        <v>32</v>
      </c>
      <c r="B39" s="161">
        <v>2226212034</v>
      </c>
      <c r="C39" s="162" t="s">
        <v>136</v>
      </c>
      <c r="D39" s="163" t="s">
        <v>137</v>
      </c>
      <c r="E39" s="53"/>
      <c r="F39" s="164" t="s">
        <v>148</v>
      </c>
      <c r="G39" s="99"/>
      <c r="H39" s="99"/>
      <c r="I39" s="99"/>
      <c r="J39" s="99"/>
      <c r="K39" s="99"/>
      <c r="L39" s="99"/>
      <c r="M39" s="99"/>
      <c r="N39" s="99"/>
      <c r="O39" s="119"/>
      <c r="P39" s="120">
        <f t="shared" si="1"/>
        <v>0</v>
      </c>
      <c r="Q39" s="58" t="str">
        <f>[2]!docle(P39)</f>
        <v>Khäng</v>
      </c>
      <c r="R39" s="57"/>
      <c r="S39" s="82" t="str">
        <f>IF(ISNA(VLOOKUP(B39,HOCPHI!$B$5:$WX$9797,7,0)),"",IF(VLOOKUP(B39,HOCPHI!$B$5:$WX$9797,7,0)="","",VLOOKUP(B39,HOCPHI!$B$5:$WX$9797,7,0)))</f>
        <v/>
      </c>
      <c r="T39" s="82">
        <f>IF(ISNA(VLOOKUP(B39,HOCPHI!$B$5:$WX$9797,10,0)),"",IF(VLOOKUP(B39,HOCPHI!$B$5:$WX$9797,10,0)="","",VLOOKUP(B39,HOCPHI!$B$5:$WX$9797,10,0)))</f>
        <v>3850000</v>
      </c>
      <c r="U39" s="82" t="str">
        <f>IF(ISNA(VLOOKUP(B39,HOCPHI!$B$5:$WX$9797,9,0)),"",IF(VLOOKUP(B39,HOCPHI!$B$5:$WX$9797,9,0)="","",VLOOKUP(B39,HOCPHI!$B$5:$WX$9797,9,0)))</f>
        <v/>
      </c>
      <c r="V39" s="59">
        <f t="shared" si="0"/>
        <v>1</v>
      </c>
      <c r="W39" s="59" t="str">
        <f t="shared" si="2"/>
        <v>Đ</v>
      </c>
    </row>
    <row r="40" spans="1:30" s="59" customFormat="1" ht="17.25" customHeight="1" x14ac:dyDescent="0.3">
      <c r="A40" s="156">
        <f t="shared" si="3"/>
        <v>33</v>
      </c>
      <c r="B40" s="161">
        <v>2227212036</v>
      </c>
      <c r="C40" s="162" t="s">
        <v>138</v>
      </c>
      <c r="D40" s="163" t="s">
        <v>139</v>
      </c>
      <c r="E40" s="53"/>
      <c r="F40" s="164" t="s">
        <v>148</v>
      </c>
      <c r="G40" s="99"/>
      <c r="H40" s="99"/>
      <c r="I40" s="99"/>
      <c r="J40" s="99"/>
      <c r="K40" s="99"/>
      <c r="L40" s="99"/>
      <c r="M40" s="99"/>
      <c r="N40" s="99"/>
      <c r="O40" s="119"/>
      <c r="P40" s="120">
        <f t="shared" si="1"/>
        <v>0</v>
      </c>
      <c r="Q40" s="58" t="str">
        <f>[2]!docle(P40)</f>
        <v>Khäng</v>
      </c>
      <c r="R40" s="57"/>
      <c r="S40" s="82" t="str">
        <f>IF(ISNA(VLOOKUP(B40,HOCPHI!$B$5:$WX$9797,7,0)),"",IF(VLOOKUP(B40,HOCPHI!$B$5:$WX$9797,7,0)="","",VLOOKUP(B40,HOCPHI!$B$5:$WX$9797,7,0)))</f>
        <v/>
      </c>
      <c r="T40" s="82">
        <f>IF(ISNA(VLOOKUP(B40,HOCPHI!$B$5:$WX$9797,10,0)),"",IF(VLOOKUP(B40,HOCPHI!$B$5:$WX$9797,10,0)="","",VLOOKUP(B40,HOCPHI!$B$5:$WX$9797,10,0)))</f>
        <v>3850000</v>
      </c>
      <c r="U40" s="82" t="str">
        <f>IF(ISNA(VLOOKUP(B40,HOCPHI!$B$5:$WX$9797,9,0)),"",IF(VLOOKUP(B40,HOCPHI!$B$5:$WX$9797,9,0)="","",VLOOKUP(B40,HOCPHI!$B$5:$WX$9797,9,0)))</f>
        <v/>
      </c>
      <c r="V40" s="59">
        <f t="shared" si="0"/>
        <v>1</v>
      </c>
      <c r="W40" s="59" t="str">
        <f t="shared" si="2"/>
        <v>Đ</v>
      </c>
    </row>
    <row r="41" spans="1:30" s="59" customFormat="1" ht="17.25" customHeight="1" x14ac:dyDescent="0.3">
      <c r="A41" s="156">
        <f t="shared" si="3"/>
        <v>34</v>
      </c>
      <c r="B41" s="161">
        <v>2227212037</v>
      </c>
      <c r="C41" s="162" t="s">
        <v>140</v>
      </c>
      <c r="D41" s="163" t="s">
        <v>141</v>
      </c>
      <c r="E41" s="53"/>
      <c r="F41" s="164" t="s">
        <v>148</v>
      </c>
      <c r="G41" s="99"/>
      <c r="H41" s="99"/>
      <c r="I41" s="99"/>
      <c r="J41" s="99"/>
      <c r="K41" s="99"/>
      <c r="L41" s="99"/>
      <c r="M41" s="99"/>
      <c r="N41" s="99"/>
      <c r="O41" s="119"/>
      <c r="P41" s="120">
        <f t="shared" si="1"/>
        <v>0</v>
      </c>
      <c r="Q41" s="58" t="str">
        <f>[2]!docle(P41)</f>
        <v>Khäng</v>
      </c>
      <c r="R41" s="57"/>
      <c r="S41" s="82" t="str">
        <f>IF(ISNA(VLOOKUP(B41,HOCPHI!$B$5:$WX$9797,7,0)),"",IF(VLOOKUP(B41,HOCPHI!$B$5:$WX$9797,7,0)="","",VLOOKUP(B41,HOCPHI!$B$5:$WX$9797,7,0)))</f>
        <v/>
      </c>
      <c r="T41" s="82">
        <f>IF(ISNA(VLOOKUP(B41,HOCPHI!$B$5:$WX$9797,10,0)),"",IF(VLOOKUP(B41,HOCPHI!$B$5:$WX$9797,10,0)="","",VLOOKUP(B41,HOCPHI!$B$5:$WX$9797,10,0)))</f>
        <v>3850000</v>
      </c>
      <c r="U41" s="82" t="str">
        <f>IF(ISNA(VLOOKUP(B41,HOCPHI!$B$5:$WX$9797,9,0)),"",IF(VLOOKUP(B41,HOCPHI!$B$5:$WX$9797,9,0)="","",VLOOKUP(B41,HOCPHI!$B$5:$WX$9797,9,0)))</f>
        <v/>
      </c>
      <c r="V41" s="59">
        <f t="shared" si="0"/>
        <v>1</v>
      </c>
      <c r="W41" s="59" t="str">
        <f t="shared" si="2"/>
        <v>Đ</v>
      </c>
    </row>
    <row r="42" spans="1:30" s="59" customFormat="1" ht="17.25" customHeight="1" x14ac:dyDescent="0.3">
      <c r="A42" s="156">
        <f t="shared" si="3"/>
        <v>35</v>
      </c>
      <c r="B42" s="165">
        <v>2127212610</v>
      </c>
      <c r="C42" s="166" t="s">
        <v>142</v>
      </c>
      <c r="D42" s="167" t="s">
        <v>143</v>
      </c>
      <c r="E42" s="53"/>
      <c r="F42" s="168" t="s">
        <v>148</v>
      </c>
      <c r="G42" s="99"/>
      <c r="H42" s="99"/>
      <c r="I42" s="99"/>
      <c r="J42" s="99"/>
      <c r="K42" s="99"/>
      <c r="L42" s="99"/>
      <c r="M42" s="99"/>
      <c r="N42" s="99"/>
      <c r="O42" s="119"/>
      <c r="P42" s="120">
        <f t="shared" si="1"/>
        <v>0</v>
      </c>
      <c r="Q42" s="58" t="str">
        <f>[2]!docle(P42)</f>
        <v>Khäng</v>
      </c>
      <c r="R42" s="57"/>
      <c r="S42" s="82" t="str">
        <f>IF(ISNA(VLOOKUP(B42,HOCPHI!$B$5:$WX$9797,7,0)),"",IF(VLOOKUP(B42,HOCPHI!$B$5:$WX$9797,7,0)="","",VLOOKUP(B42,HOCPHI!$B$5:$WX$9797,7,0)))</f>
        <v/>
      </c>
      <c r="T42" s="82">
        <f>IF(ISNA(VLOOKUP(B42,HOCPHI!$B$5:$WX$9797,10,0)),"",IF(VLOOKUP(B42,HOCPHI!$B$5:$WX$9797,10,0)="","",VLOOKUP(B42,HOCPHI!$B$5:$WX$9797,10,0)))</f>
        <v>3850000</v>
      </c>
      <c r="U42" s="82" t="str">
        <f>IF(ISNA(VLOOKUP(B42,HOCPHI!$B$5:$WX$9797,9,0)),"",IF(VLOOKUP(B42,HOCPHI!$B$5:$WX$9797,9,0)="","",VLOOKUP(B42,HOCPHI!$B$5:$WX$9797,9,0)))</f>
        <v/>
      </c>
      <c r="V42" s="59">
        <f t="shared" si="0"/>
        <v>1</v>
      </c>
      <c r="W42" s="59" t="str">
        <f t="shared" si="2"/>
        <v>S</v>
      </c>
    </row>
    <row r="43" spans="1:30" s="59" customFormat="1" ht="17.25" customHeight="1" x14ac:dyDescent="0.3">
      <c r="A43" s="156">
        <f t="shared" si="3"/>
        <v>36</v>
      </c>
      <c r="B43" s="165">
        <v>2126212549</v>
      </c>
      <c r="C43" s="166" t="s">
        <v>144</v>
      </c>
      <c r="D43" s="167" t="s">
        <v>145</v>
      </c>
      <c r="E43" s="53"/>
      <c r="F43" s="164" t="s">
        <v>148</v>
      </c>
      <c r="G43" s="99"/>
      <c r="H43" s="99"/>
      <c r="I43" s="99"/>
      <c r="J43" s="99"/>
      <c r="K43" s="99"/>
      <c r="L43" s="99"/>
      <c r="M43" s="99"/>
      <c r="N43" s="99"/>
      <c r="O43" s="119"/>
      <c r="P43" s="120">
        <f t="shared" si="1"/>
        <v>0</v>
      </c>
      <c r="Q43" s="58" t="str">
        <f>[2]!docle(P43)</f>
        <v>Khäng</v>
      </c>
      <c r="R43" s="57"/>
      <c r="S43" s="82" t="str">
        <f>IF(ISNA(VLOOKUP(B43,HOCPHI!$B$5:$WX$9797,7,0)),"",IF(VLOOKUP(B43,HOCPHI!$B$5:$WX$9797,7,0)="","",VLOOKUP(B43,HOCPHI!$B$5:$WX$9797,7,0)))</f>
        <v/>
      </c>
      <c r="T43" s="82">
        <f>IF(ISNA(VLOOKUP(B43,HOCPHI!$B$5:$WX$9797,10,0)),"",IF(VLOOKUP(B43,HOCPHI!$B$5:$WX$9797,10,0)="","",VLOOKUP(B43,HOCPHI!$B$5:$WX$9797,10,0)))</f>
        <v>2800000</v>
      </c>
      <c r="U43" s="82" t="str">
        <f>IF(ISNA(VLOOKUP(B43,HOCPHI!$B$5:$WX$9797,9,0)),"",IF(VLOOKUP(B43,HOCPHI!$B$5:$WX$9797,9,0)="","",VLOOKUP(B43,HOCPHI!$B$5:$WX$9797,9,0)))</f>
        <v/>
      </c>
      <c r="V43" s="59">
        <f t="shared" si="0"/>
        <v>1</v>
      </c>
      <c r="W43" s="59" t="str">
        <f t="shared" si="2"/>
        <v>S</v>
      </c>
    </row>
    <row r="44" spans="1:30" s="59" customFormat="1" ht="17.25" customHeight="1" x14ac:dyDescent="0.3">
      <c r="A44" s="156">
        <f t="shared" si="3"/>
        <v>37</v>
      </c>
      <c r="B44" s="165">
        <v>2126212547</v>
      </c>
      <c r="C44" s="166" t="s">
        <v>146</v>
      </c>
      <c r="D44" s="167" t="s">
        <v>147</v>
      </c>
      <c r="E44" s="53"/>
      <c r="F44" s="164" t="s">
        <v>148</v>
      </c>
      <c r="G44" s="99"/>
      <c r="H44" s="99"/>
      <c r="I44" s="99"/>
      <c r="J44" s="99"/>
      <c r="K44" s="99"/>
      <c r="L44" s="99"/>
      <c r="M44" s="99"/>
      <c r="N44" s="99"/>
      <c r="O44" s="119"/>
      <c r="P44" s="120">
        <f t="shared" si="1"/>
        <v>0</v>
      </c>
      <c r="Q44" s="58" t="str">
        <f>[2]!docle(P44)</f>
        <v>Khäng</v>
      </c>
      <c r="R44" s="57"/>
      <c r="S44" s="82" t="str">
        <f>IF(ISNA(VLOOKUP(B44,HOCPHI!$B$5:$WX$9797,7,0)),"",IF(VLOOKUP(B44,HOCPHI!$B$5:$WX$9797,7,0)="","",VLOOKUP(B44,HOCPHI!$B$5:$WX$9797,7,0)))</f>
        <v>HP</v>
      </c>
      <c r="T44" s="82">
        <f>IF(ISNA(VLOOKUP(B44,HOCPHI!$B$5:$WX$9797,10,0)),"",IF(VLOOKUP(B44,HOCPHI!$B$5:$WX$9797,10,0)="","",VLOOKUP(B44,HOCPHI!$B$5:$WX$9797,10,0)))</f>
        <v>0</v>
      </c>
      <c r="U44" s="82" t="str">
        <f>IF(ISNA(VLOOKUP(B44,HOCPHI!$B$5:$WX$9797,9,0)),"",IF(VLOOKUP(B44,HOCPHI!$B$5:$WX$9797,9,0)="","",VLOOKUP(B44,HOCPHI!$B$5:$WX$9797,9,0)))</f>
        <v/>
      </c>
      <c r="V44" s="59">
        <f t="shared" si="0"/>
        <v>1</v>
      </c>
      <c r="W44" s="59" t="str">
        <f t="shared" si="2"/>
        <v>S</v>
      </c>
    </row>
    <row r="45" spans="1:30" s="59" customFormat="1" ht="7.5" customHeight="1" x14ac:dyDescent="0.3">
      <c r="A45" s="87"/>
      <c r="B45" s="88"/>
      <c r="C45" s="89"/>
      <c r="D45" s="90"/>
      <c r="E45" s="90"/>
      <c r="F45" s="91"/>
      <c r="G45" s="92"/>
      <c r="H45" s="93"/>
      <c r="I45" s="93"/>
      <c r="J45" s="93"/>
      <c r="K45" s="93"/>
      <c r="L45" s="93"/>
      <c r="M45" s="93"/>
      <c r="N45" s="93"/>
      <c r="O45" s="94"/>
      <c r="P45" s="95"/>
      <c r="Q45" s="96"/>
      <c r="R45" s="93"/>
      <c r="S45" s="82"/>
      <c r="T45" s="82"/>
      <c r="U45" s="82"/>
    </row>
    <row r="46" spans="1:30" s="59" customFormat="1" ht="17.25" customHeight="1" x14ac:dyDescent="0.3">
      <c r="A46" s="87"/>
      <c r="B46" s="198" t="s">
        <v>39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05"/>
      <c r="M46" s="93"/>
      <c r="N46" s="93"/>
      <c r="O46" s="94"/>
      <c r="P46" s="95"/>
      <c r="Q46" s="96"/>
      <c r="R46" s="93"/>
      <c r="S46" s="82"/>
      <c r="T46" s="82"/>
      <c r="U46" s="82"/>
    </row>
    <row r="47" spans="1:30" s="59" customFormat="1" ht="16.5" customHeight="1" x14ac:dyDescent="0.3">
      <c r="A47" s="87"/>
      <c r="B47" s="97" t="s">
        <v>1</v>
      </c>
      <c r="C47" s="199" t="s">
        <v>40</v>
      </c>
      <c r="D47" s="200"/>
      <c r="E47" s="158"/>
      <c r="F47" s="98" t="s">
        <v>44</v>
      </c>
      <c r="G47" s="201" t="s">
        <v>45</v>
      </c>
      <c r="H47" s="202"/>
      <c r="I47" s="199" t="s">
        <v>26</v>
      </c>
      <c r="J47" s="200"/>
      <c r="K47" s="203"/>
      <c r="L47" s="93"/>
      <c r="M47" s="93"/>
      <c r="N47" s="94"/>
      <c r="O47" s="95"/>
      <c r="P47" s="96"/>
      <c r="Q47" s="93"/>
      <c r="R47" s="82"/>
      <c r="T47" s="82"/>
      <c r="U47" s="82"/>
      <c r="V47" s="188" t="s">
        <v>46</v>
      </c>
      <c r="W47" s="188"/>
      <c r="X47" s="188"/>
      <c r="Y47" s="188"/>
      <c r="Z47" s="188"/>
      <c r="AA47" s="188"/>
      <c r="AB47" s="188"/>
      <c r="AC47" s="188"/>
      <c r="AD47" s="188"/>
    </row>
    <row r="48" spans="1:30" s="59" customFormat="1" ht="17.25" customHeight="1" x14ac:dyDescent="0.3">
      <c r="A48" s="87"/>
      <c r="B48" s="99">
        <v>1</v>
      </c>
      <c r="C48" s="205" t="s">
        <v>41</v>
      </c>
      <c r="D48" s="206"/>
      <c r="E48" s="157"/>
      <c r="F48" s="100">
        <f>COUNTIF($P$8:$P$44,"&gt;=4")</f>
        <v>0</v>
      </c>
      <c r="G48" s="207">
        <f>F48/$F$50</f>
        <v>0</v>
      </c>
      <c r="H48" s="208"/>
      <c r="I48" s="102"/>
      <c r="J48" s="103"/>
      <c r="K48" s="104"/>
      <c r="L48" s="93"/>
      <c r="M48" s="93"/>
      <c r="N48" s="94"/>
      <c r="O48" s="95"/>
      <c r="P48" s="96"/>
      <c r="Q48" s="93"/>
      <c r="R48" s="82"/>
      <c r="T48" s="82"/>
      <c r="U48" s="82"/>
      <c r="V48" s="7" t="s">
        <v>10</v>
      </c>
      <c r="W48" s="8" t="s">
        <v>11</v>
      </c>
      <c r="X48" s="8" t="s">
        <v>12</v>
      </c>
      <c r="Y48" s="8" t="s">
        <v>13</v>
      </c>
      <c r="Z48" s="8" t="s">
        <v>14</v>
      </c>
      <c r="AA48" s="8" t="s">
        <v>15</v>
      </c>
      <c r="AB48" s="8" t="s">
        <v>16</v>
      </c>
      <c r="AC48" s="8" t="s">
        <v>17</v>
      </c>
      <c r="AD48" s="8" t="s">
        <v>18</v>
      </c>
    </row>
    <row r="49" spans="1:30" s="59" customFormat="1" ht="17.25" customHeight="1" x14ac:dyDescent="0.3">
      <c r="A49" s="87"/>
      <c r="B49" s="99">
        <v>2</v>
      </c>
      <c r="C49" s="205" t="s">
        <v>42</v>
      </c>
      <c r="D49" s="206"/>
      <c r="E49" s="157"/>
      <c r="F49" s="100">
        <f>COUNTIF($P$8:$P$44,"&lt;4")</f>
        <v>37</v>
      </c>
      <c r="G49" s="207">
        <f>F49/$F$50</f>
        <v>1</v>
      </c>
      <c r="H49" s="208"/>
      <c r="I49" s="102"/>
      <c r="J49" s="103"/>
      <c r="K49" s="104"/>
      <c r="L49" s="93"/>
      <c r="M49" s="93"/>
      <c r="N49" s="94"/>
      <c r="O49" s="95"/>
      <c r="P49" s="96"/>
      <c r="Q49" s="93"/>
      <c r="R49" s="82"/>
      <c r="T49" s="82"/>
      <c r="U49" s="82"/>
      <c r="V49" s="106">
        <f t="shared" ref="V49:AC49" si="4">COUNTIF(G8:G44,"&gt;0")</f>
        <v>0</v>
      </c>
      <c r="W49" s="106">
        <f t="shared" si="4"/>
        <v>0</v>
      </c>
      <c r="X49" s="106">
        <f t="shared" si="4"/>
        <v>0</v>
      </c>
      <c r="Y49" s="106">
        <f t="shared" si="4"/>
        <v>0</v>
      </c>
      <c r="Z49" s="106">
        <f t="shared" si="4"/>
        <v>0</v>
      </c>
      <c r="AA49" s="106">
        <f t="shared" si="4"/>
        <v>0</v>
      </c>
      <c r="AB49" s="106">
        <f t="shared" si="4"/>
        <v>0</v>
      </c>
      <c r="AC49" s="106">
        <f t="shared" si="4"/>
        <v>0</v>
      </c>
      <c r="AD49" s="106">
        <f>COUNTIF(O8:O44,"&gt;=0")</f>
        <v>0</v>
      </c>
    </row>
    <row r="50" spans="1:30" x14ac:dyDescent="0.25">
      <c r="A50" s="6"/>
      <c r="B50" s="209" t="s">
        <v>43</v>
      </c>
      <c r="C50" s="210"/>
      <c r="D50" s="211"/>
      <c r="E50" s="160"/>
      <c r="F50" s="159">
        <f>SUM(F48:F49)</f>
        <v>37</v>
      </c>
      <c r="G50" s="212">
        <f>SUM(G48:I49)</f>
        <v>1</v>
      </c>
      <c r="H50" s="213"/>
      <c r="I50" s="102"/>
      <c r="J50" s="103"/>
      <c r="K50" s="104"/>
      <c r="R50" s="79"/>
      <c r="S50" s="2"/>
      <c r="T50" s="124"/>
      <c r="U50" s="124"/>
      <c r="V50" s="2"/>
    </row>
    <row r="51" spans="1:30" s="59" customFormat="1" ht="7.5" customHeight="1" x14ac:dyDescent="0.3">
      <c r="A51" s="87"/>
      <c r="B51" s="88"/>
      <c r="C51" s="89"/>
      <c r="D51" s="90"/>
      <c r="E51" s="90"/>
      <c r="F51" s="91"/>
      <c r="G51" s="92"/>
      <c r="H51" s="93"/>
      <c r="I51" s="93"/>
      <c r="J51" s="93"/>
      <c r="K51" s="93"/>
      <c r="L51" s="93"/>
      <c r="M51" s="93"/>
      <c r="N51" s="93"/>
      <c r="O51" s="94"/>
      <c r="P51" s="95"/>
      <c r="Q51" s="96"/>
      <c r="R51" s="93"/>
      <c r="S51" s="82"/>
      <c r="T51" s="82"/>
      <c r="U51" s="82"/>
    </row>
    <row r="52" spans="1:30" s="41" customFormat="1" ht="15.75" x14ac:dyDescent="0.25">
      <c r="C52" s="42"/>
      <c r="D52" s="116"/>
      <c r="E52" s="116"/>
      <c r="F52" s="43"/>
      <c r="G52" s="43"/>
      <c r="K52" s="44"/>
      <c r="O52" s="43"/>
      <c r="Q52" s="132" t="str">
        <f ca="1">"Đà Nẵng, ngày"&amp;" "&amp; TEXT(DAY(NOW()),"00") &amp;" tháng" &amp; " "&amp; TEXT(MONTH(NOW()),"00") &amp; " năm " &amp; YEAR(NOW())</f>
        <v>Đà Nẵng, ngày 02 tháng 01 năm 2018</v>
      </c>
      <c r="S52" s="83"/>
      <c r="T52" s="83"/>
      <c r="U52" s="83"/>
    </row>
    <row r="53" spans="1:30" s="129" customFormat="1" ht="15" customHeight="1" x14ac:dyDescent="0.25">
      <c r="A53" s="128" t="s">
        <v>58</v>
      </c>
      <c r="B53" s="140"/>
      <c r="C53" s="141"/>
      <c r="D53" s="138" t="s">
        <v>54</v>
      </c>
      <c r="I53" s="129" t="s">
        <v>65</v>
      </c>
      <c r="Q53" s="129" t="s">
        <v>57</v>
      </c>
    </row>
    <row r="54" spans="1:30" s="47" customFormat="1" ht="15.75" x14ac:dyDescent="0.25">
      <c r="A54" s="46"/>
      <c r="B54" s="142"/>
      <c r="C54" s="204"/>
      <c r="D54" s="204"/>
      <c r="E54" s="204"/>
      <c r="F54" s="204"/>
      <c r="I54" s="155"/>
      <c r="N54" s="45"/>
      <c r="Q54" s="155"/>
    </row>
    <row r="55" spans="1:30" s="47" customFormat="1" ht="15.75" x14ac:dyDescent="0.25">
      <c r="A55" s="46"/>
      <c r="B55" s="142"/>
      <c r="C55" s="48"/>
      <c r="D55" s="48"/>
      <c r="K55" s="49"/>
      <c r="N55" s="45"/>
    </row>
    <row r="56" spans="1:30" s="47" customFormat="1" ht="15.75" x14ac:dyDescent="0.25">
      <c r="A56" s="46"/>
      <c r="B56" s="142"/>
      <c r="C56" s="48"/>
      <c r="D56" s="48"/>
      <c r="E56" s="49"/>
      <c r="N56" s="49"/>
    </row>
    <row r="57" spans="1:30" s="47" customFormat="1" ht="15.75" x14ac:dyDescent="0.25">
      <c r="A57" s="46"/>
      <c r="B57" s="142"/>
      <c r="C57" s="48"/>
      <c r="D57" s="48"/>
      <c r="E57" s="49"/>
      <c r="N57" s="49"/>
    </row>
    <row r="58" spans="1:30" s="45" customFormat="1" ht="15.75" x14ac:dyDescent="0.25">
      <c r="A58" s="128" t="s">
        <v>59</v>
      </c>
      <c r="B58" s="143"/>
      <c r="D58" s="138" t="s">
        <v>66</v>
      </c>
      <c r="I58" s="137" t="s">
        <v>67</v>
      </c>
      <c r="Q58" s="129" t="s">
        <v>60</v>
      </c>
    </row>
  </sheetData>
  <mergeCells count="23">
    <mergeCell ref="C54:F54"/>
    <mergeCell ref="C48:D48"/>
    <mergeCell ref="G48:H48"/>
    <mergeCell ref="C49:D49"/>
    <mergeCell ref="G49:H49"/>
    <mergeCell ref="B50:D50"/>
    <mergeCell ref="G50:H50"/>
    <mergeCell ref="V47:AD4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</mergeCells>
  <conditionalFormatting sqref="P8:P44">
    <cfRule type="cellIs" dxfId="28" priority="8" operator="between">
      <formula>0</formula>
      <formula>3.9</formula>
    </cfRule>
  </conditionalFormatting>
  <conditionalFormatting sqref="P7">
    <cfRule type="cellIs" dxfId="27" priority="7" operator="notEqual">
      <formula>100</formula>
    </cfRule>
  </conditionalFormatting>
  <conditionalFormatting sqref="G8:O44">
    <cfRule type="cellIs" dxfId="26" priority="5" operator="greaterThan">
      <formula>10</formula>
    </cfRule>
    <cfRule type="cellIs" dxfId="25" priority="6" operator="equal">
      <formula>0</formula>
    </cfRule>
  </conditionalFormatting>
  <conditionalFormatting sqref="V8:V44">
    <cfRule type="cellIs" dxfId="24" priority="4" operator="greaterThan">
      <formula>1</formula>
    </cfRule>
  </conditionalFormatting>
  <conditionalFormatting sqref="W8:W44">
    <cfRule type="cellIs" dxfId="23" priority="3" operator="equal">
      <formula>"S"</formula>
    </cfRule>
  </conditionalFormatting>
  <conditionalFormatting sqref="F8:F42">
    <cfRule type="cellIs" dxfId="22" priority="2" stopIfTrue="1" operator="equal">
      <formula>1</formula>
    </cfRule>
  </conditionalFormatting>
  <conditionalFormatting sqref="F43:F44">
    <cfRule type="cellIs" dxfId="21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56"/>
  <sheetViews>
    <sheetView workbookViewId="0">
      <pane xSplit="6" ySplit="7" topLeftCell="G30" activePane="bottomRight" state="frozen"/>
      <selection pane="topRight" activeCell="F1" sqref="F1"/>
      <selection pane="bottomLeft" activeCell="A8" sqref="A8"/>
      <selection pane="bottomRight" activeCell="T46" sqref="T46"/>
    </sheetView>
  </sheetViews>
  <sheetFormatPr defaultRowHeight="15" x14ac:dyDescent="0.25"/>
  <cols>
    <col min="1" max="1" width="3.85546875" style="3" customWidth="1"/>
    <col min="2" max="2" width="9.7109375" style="50" customWidth="1"/>
    <col min="3" max="3" width="17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79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89" t="s">
        <v>56</v>
      </c>
      <c r="B1" s="189"/>
      <c r="C1" s="189"/>
      <c r="D1" s="121"/>
      <c r="E1" s="27"/>
      <c r="F1" s="190" t="s">
        <v>68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3" x14ac:dyDescent="0.25">
      <c r="A2" s="191" t="s">
        <v>0</v>
      </c>
      <c r="B2" s="191"/>
      <c r="C2" s="191"/>
      <c r="D2" s="30" t="s">
        <v>28</v>
      </c>
      <c r="E2" s="28"/>
      <c r="G2" s="78" t="str">
        <f>VLOOKUP(G3,'[1]Khoa &amp; Môn'!$C:$F,3,0)</f>
        <v>TIẾP THỊ CĂN BẢN</v>
      </c>
      <c r="J2" s="29"/>
      <c r="K2" s="29"/>
      <c r="L2" s="30"/>
      <c r="M2" s="31"/>
      <c r="N2" s="31"/>
      <c r="O2" s="5"/>
      <c r="Q2" s="16" t="s">
        <v>52</v>
      </c>
      <c r="R2" s="153">
        <v>5</v>
      </c>
    </row>
    <row r="3" spans="1:23" x14ac:dyDescent="0.25">
      <c r="A3" s="32"/>
      <c r="B3" s="32"/>
      <c r="C3" s="33"/>
      <c r="D3" s="30" t="s">
        <v>31</v>
      </c>
      <c r="E3" s="28"/>
      <c r="G3" s="78" t="s">
        <v>76</v>
      </c>
      <c r="J3" s="34"/>
      <c r="K3" s="34"/>
      <c r="L3" s="35"/>
      <c r="M3" s="36"/>
      <c r="N3" s="36"/>
      <c r="O3" s="5"/>
      <c r="Q3" s="20" t="s">
        <v>29</v>
      </c>
      <c r="R3" s="153">
        <f>VLOOKUP(G3,'[1]Khoa &amp; Môn'!$C:$F,4,0)</f>
        <v>3</v>
      </c>
    </row>
    <row r="4" spans="1:23" x14ac:dyDescent="0.25">
      <c r="A4" s="37"/>
      <c r="B4" s="37" t="s">
        <v>30</v>
      </c>
      <c r="C4" s="38">
        <v>43103</v>
      </c>
      <c r="D4" s="39"/>
      <c r="E4" s="39"/>
      <c r="F4" s="37"/>
      <c r="G4" s="192"/>
      <c r="H4" s="192"/>
      <c r="I4" s="192"/>
      <c r="J4" s="192"/>
      <c r="K4" s="192"/>
      <c r="L4" s="192"/>
      <c r="M4" s="192"/>
      <c r="N4" s="37"/>
      <c r="O4" s="37"/>
      <c r="P4" s="37"/>
      <c r="Q4" s="20" t="s">
        <v>23</v>
      </c>
      <c r="R4" s="18">
        <v>1</v>
      </c>
      <c r="T4" s="131" t="s">
        <v>53</v>
      </c>
      <c r="U4" s="131"/>
    </row>
    <row r="5" spans="1:23" x14ac:dyDescent="0.25">
      <c r="A5" s="193" t="s">
        <v>1</v>
      </c>
      <c r="B5" s="193" t="s">
        <v>4</v>
      </c>
      <c r="C5" s="194" t="s">
        <v>5</v>
      </c>
      <c r="D5" s="195"/>
      <c r="E5" s="154"/>
      <c r="F5" s="193" t="s">
        <v>6</v>
      </c>
      <c r="G5" s="196" t="s">
        <v>7</v>
      </c>
      <c r="H5" s="196"/>
      <c r="I5" s="196"/>
      <c r="J5" s="196"/>
      <c r="K5" s="196"/>
      <c r="L5" s="196"/>
      <c r="M5" s="196"/>
      <c r="N5" s="196"/>
      <c r="O5" s="196"/>
      <c r="P5" s="197" t="s">
        <v>8</v>
      </c>
      <c r="Q5" s="197"/>
      <c r="R5" s="193" t="s">
        <v>9</v>
      </c>
    </row>
    <row r="6" spans="1:23" s="5" customFormat="1" ht="25.5" customHeight="1" x14ac:dyDescent="0.25">
      <c r="A6" s="193"/>
      <c r="B6" s="193"/>
      <c r="C6" s="194"/>
      <c r="D6" s="195"/>
      <c r="E6" s="154"/>
      <c r="F6" s="193"/>
      <c r="G6" s="7" t="s">
        <v>36</v>
      </c>
      <c r="H6" s="8" t="s">
        <v>47</v>
      </c>
      <c r="I6" s="8" t="s">
        <v>48</v>
      </c>
      <c r="J6" s="8" t="s">
        <v>14</v>
      </c>
      <c r="K6" s="8" t="s">
        <v>49</v>
      </c>
      <c r="L6" s="8" t="s">
        <v>50</v>
      </c>
      <c r="M6" s="8" t="s">
        <v>51</v>
      </c>
      <c r="N6" s="8" t="s">
        <v>15</v>
      </c>
      <c r="O6" s="8" t="s">
        <v>38</v>
      </c>
      <c r="P6" s="8" t="s">
        <v>19</v>
      </c>
      <c r="Q6" s="8" t="s">
        <v>20</v>
      </c>
      <c r="R6" s="193"/>
      <c r="S6" s="80" t="s">
        <v>32</v>
      </c>
      <c r="T6" s="80"/>
      <c r="U6" s="80"/>
    </row>
    <row r="7" spans="1:23" s="40" customFormat="1" ht="11.25" customHeight="1" x14ac:dyDescent="0.25">
      <c r="A7" s="193"/>
      <c r="B7" s="193"/>
      <c r="C7" s="194"/>
      <c r="D7" s="195"/>
      <c r="E7" s="154"/>
      <c r="F7" s="193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f>SUM(G7:O7)</f>
        <v>100</v>
      </c>
      <c r="Q7" s="10"/>
      <c r="R7" s="193"/>
      <c r="S7" s="81"/>
      <c r="T7" s="81"/>
      <c r="U7" s="81"/>
    </row>
    <row r="8" spans="1:23" s="59" customFormat="1" ht="17.25" customHeight="1" x14ac:dyDescent="0.3">
      <c r="A8" s="156">
        <v>1</v>
      </c>
      <c r="B8" s="161">
        <v>2227212001</v>
      </c>
      <c r="C8" s="162" t="s">
        <v>80</v>
      </c>
      <c r="D8" s="163" t="s">
        <v>81</v>
      </c>
      <c r="E8" s="53"/>
      <c r="F8" s="164" t="s">
        <v>148</v>
      </c>
      <c r="G8" s="99"/>
      <c r="H8" s="99"/>
      <c r="I8" s="99"/>
      <c r="J8" s="99"/>
      <c r="K8" s="99"/>
      <c r="L8" s="99"/>
      <c r="M8" s="99"/>
      <c r="N8" s="99"/>
      <c r="O8" s="119"/>
      <c r="P8" s="120">
        <f>ROUND(IF(OR(O8&lt;1,O8="",O8="V",O8="DC",O8="LP",O8="HP"),0,SUMPRODUCT($G$7:$O$7,G8:O8)/$P$7),1)</f>
        <v>0</v>
      </c>
      <c r="Q8" s="58" t="str">
        <f>[2]!docle(P8)</f>
        <v>Khäng</v>
      </c>
      <c r="R8" s="57"/>
      <c r="S8" s="82" t="str">
        <f>IF(ISNA(VLOOKUP(B8,HOCPHI!$B$5:$WX$9797,7,0)),"",IF(VLOOKUP(B8,HOCPHI!$B$5:$WX$9797,7,0)="","",VLOOKUP(B8,HOCPHI!$B$5:$WX$9797,7,0)))</f>
        <v>HP</v>
      </c>
      <c r="T8" s="82">
        <f>IF(ISNA(VLOOKUP(B8,HOCPHI!$B$5:$WX$9797,10,0)),"",IF(VLOOKUP(B8,HOCPHI!$B$5:$WX$9797,10,0)="","",VLOOKUP(B8,HOCPHI!$B$5:$WX$9797,10,0)))</f>
        <v>0</v>
      </c>
      <c r="U8" s="82" t="str">
        <f>IF(ISNA(VLOOKUP(B8,HOCPHI!$B$5:$WX$9797,9,0)),"",IF(VLOOKUP(B8,HOCPHI!$B$5:$WX$9797,9,0)="","",VLOOKUP(B8,HOCPHI!$B$5:$WX$9797,9,0)))</f>
        <v/>
      </c>
      <c r="V8" s="59">
        <f t="shared" ref="V8:V42" si="0">COUNTIF($B$8:$B$2064,B8)</f>
        <v>1</v>
      </c>
      <c r="W8" s="59" t="str">
        <f>IF(B8&gt;B7,"Đ","S")</f>
        <v>Đ</v>
      </c>
    </row>
    <row r="9" spans="1:23" s="59" customFormat="1" ht="17.25" customHeight="1" x14ac:dyDescent="0.3">
      <c r="A9" s="156">
        <f>A8+1</f>
        <v>2</v>
      </c>
      <c r="B9" s="161">
        <v>2226212002</v>
      </c>
      <c r="C9" s="162" t="s">
        <v>82</v>
      </c>
      <c r="D9" s="163" t="s">
        <v>81</v>
      </c>
      <c r="E9" s="53"/>
      <c r="F9" s="164" t="s">
        <v>148</v>
      </c>
      <c r="G9" s="99"/>
      <c r="H9" s="99"/>
      <c r="I9" s="99"/>
      <c r="J9" s="99"/>
      <c r="K9" s="99"/>
      <c r="L9" s="99"/>
      <c r="M9" s="99"/>
      <c r="N9" s="99"/>
      <c r="O9" s="119"/>
      <c r="P9" s="120">
        <f t="shared" ref="P9:P42" si="1">ROUND(IF(OR(O9&lt;1,O9="",O9="V",O9="DC",O9="LP",O9="HP"),0,SUMPRODUCT($G$7:$O$7,G9:O9)/$P$7),1)</f>
        <v>0</v>
      </c>
      <c r="Q9" s="58" t="str">
        <f>[2]!docle(P9)</f>
        <v>Khäng</v>
      </c>
      <c r="R9" s="57"/>
      <c r="S9" s="82" t="str">
        <f>IF(ISNA(VLOOKUP(B9,HOCPHI!$B$5:$WX$9797,7,0)),"",IF(VLOOKUP(B9,HOCPHI!$B$5:$WX$9797,7,0)="","",VLOOKUP(B9,HOCPHI!$B$5:$WX$9797,7,0)))</f>
        <v/>
      </c>
      <c r="T9" s="82">
        <f>IF(ISNA(VLOOKUP(B9,HOCPHI!$B$5:$WX$9797,10,0)),"",IF(VLOOKUP(B9,HOCPHI!$B$5:$WX$9797,10,0)="","",VLOOKUP(B9,HOCPHI!$B$5:$WX$9797,10,0)))</f>
        <v>3850000</v>
      </c>
      <c r="U9" s="82" t="str">
        <f>IF(ISNA(VLOOKUP(B9,HOCPHI!$B$5:$WX$9797,9,0)),"",IF(VLOOKUP(B9,HOCPHI!$B$5:$WX$9797,9,0)="","",VLOOKUP(B9,HOCPHI!$B$5:$WX$9797,9,0)))</f>
        <v/>
      </c>
      <c r="V9" s="59">
        <f t="shared" si="0"/>
        <v>1</v>
      </c>
      <c r="W9" s="59" t="str">
        <f t="shared" ref="W9:W42" si="2">IF(B9&gt;B8,"Đ","S")</f>
        <v>S</v>
      </c>
    </row>
    <row r="10" spans="1:23" s="59" customFormat="1" ht="17.25" customHeight="1" x14ac:dyDescent="0.3">
      <c r="A10" s="156">
        <f t="shared" ref="A10:A42" si="3">A9+1</f>
        <v>3</v>
      </c>
      <c r="B10" s="161">
        <v>2226212003</v>
      </c>
      <c r="C10" s="162" t="s">
        <v>83</v>
      </c>
      <c r="D10" s="163" t="s">
        <v>84</v>
      </c>
      <c r="E10" s="53"/>
      <c r="F10" s="164" t="s">
        <v>148</v>
      </c>
      <c r="G10" s="99"/>
      <c r="H10" s="99"/>
      <c r="I10" s="99"/>
      <c r="J10" s="99"/>
      <c r="K10" s="99"/>
      <c r="L10" s="99"/>
      <c r="M10" s="99"/>
      <c r="N10" s="99"/>
      <c r="O10" s="119"/>
      <c r="P10" s="120">
        <f t="shared" si="1"/>
        <v>0</v>
      </c>
      <c r="Q10" s="58" t="str">
        <f>[2]!docle(P10)</f>
        <v>Khäng</v>
      </c>
      <c r="R10" s="57"/>
      <c r="S10" s="82" t="str">
        <f>IF(ISNA(VLOOKUP(B10,HOCPHI!$B$5:$WX$9797,7,0)),"",IF(VLOOKUP(B10,HOCPHI!$B$5:$WX$9797,7,0)="","",VLOOKUP(B10,HOCPHI!$B$5:$WX$9797,7,0)))</f>
        <v/>
      </c>
      <c r="T10" s="82">
        <f>IF(ISNA(VLOOKUP(B10,HOCPHI!$B$5:$WX$9797,10,0)),"",IF(VLOOKUP(B10,HOCPHI!$B$5:$WX$9797,10,0)="","",VLOOKUP(B10,HOCPHI!$B$5:$WX$9797,10,0)))</f>
        <v>3850000</v>
      </c>
      <c r="U10" s="82" t="str">
        <f>IF(ISNA(VLOOKUP(B10,HOCPHI!$B$5:$WX$9797,9,0)),"",IF(VLOOKUP(B10,HOCPHI!$B$5:$WX$9797,9,0)="","",VLOOKUP(B10,HOCPHI!$B$5:$WX$9797,9,0)))</f>
        <v/>
      </c>
      <c r="V10" s="59">
        <f t="shared" si="0"/>
        <v>1</v>
      </c>
      <c r="W10" s="59" t="str">
        <f t="shared" si="2"/>
        <v>Đ</v>
      </c>
    </row>
    <row r="11" spans="1:23" s="59" customFormat="1" ht="17.25" customHeight="1" x14ac:dyDescent="0.3">
      <c r="A11" s="156">
        <f t="shared" si="3"/>
        <v>4</v>
      </c>
      <c r="B11" s="161">
        <v>2227212004</v>
      </c>
      <c r="C11" s="162" t="s">
        <v>85</v>
      </c>
      <c r="D11" s="163" t="s">
        <v>86</v>
      </c>
      <c r="E11" s="53"/>
      <c r="F11" s="164" t="s">
        <v>148</v>
      </c>
      <c r="G11" s="99"/>
      <c r="H11" s="99"/>
      <c r="I11" s="99"/>
      <c r="J11" s="99"/>
      <c r="K11" s="99"/>
      <c r="L11" s="99"/>
      <c r="M11" s="99"/>
      <c r="N11" s="99"/>
      <c r="O11" s="119"/>
      <c r="P11" s="120">
        <f t="shared" si="1"/>
        <v>0</v>
      </c>
      <c r="Q11" s="58" t="str">
        <f>[2]!docle(P11)</f>
        <v>Khäng</v>
      </c>
      <c r="R11" s="57"/>
      <c r="S11" s="82" t="str">
        <f>IF(ISNA(VLOOKUP(B11,HOCPHI!$B$5:$WX$9797,7,0)),"",IF(VLOOKUP(B11,HOCPHI!$B$5:$WX$9797,7,0)="","",VLOOKUP(B11,HOCPHI!$B$5:$WX$9797,7,0)))</f>
        <v>HP</v>
      </c>
      <c r="T11" s="82">
        <f>IF(ISNA(VLOOKUP(B11,HOCPHI!$B$5:$WX$9797,10,0)),"",IF(VLOOKUP(B11,HOCPHI!$B$5:$WX$9797,10,0)="","",VLOOKUP(B11,HOCPHI!$B$5:$WX$9797,10,0)))</f>
        <v>0</v>
      </c>
      <c r="U11" s="82" t="str">
        <f>IF(ISNA(VLOOKUP(B11,HOCPHI!$B$5:$WX$9797,9,0)),"",IF(VLOOKUP(B11,HOCPHI!$B$5:$WX$9797,9,0)="","",VLOOKUP(B11,HOCPHI!$B$5:$WX$9797,9,0)))</f>
        <v/>
      </c>
      <c r="V11" s="59">
        <f t="shared" si="0"/>
        <v>1</v>
      </c>
      <c r="W11" s="59" t="str">
        <f t="shared" si="2"/>
        <v>Đ</v>
      </c>
    </row>
    <row r="12" spans="1:23" s="59" customFormat="1" ht="17.25" customHeight="1" x14ac:dyDescent="0.3">
      <c r="A12" s="156">
        <f t="shared" si="3"/>
        <v>5</v>
      </c>
      <c r="B12" s="161">
        <v>2227212005</v>
      </c>
      <c r="C12" s="162" t="s">
        <v>87</v>
      </c>
      <c r="D12" s="163" t="s">
        <v>88</v>
      </c>
      <c r="E12" s="53"/>
      <c r="F12" s="164" t="s">
        <v>148</v>
      </c>
      <c r="G12" s="99"/>
      <c r="H12" s="99"/>
      <c r="I12" s="99"/>
      <c r="J12" s="99"/>
      <c r="K12" s="99"/>
      <c r="L12" s="99"/>
      <c r="M12" s="99"/>
      <c r="N12" s="99"/>
      <c r="O12" s="119"/>
      <c r="P12" s="120">
        <f t="shared" si="1"/>
        <v>0</v>
      </c>
      <c r="Q12" s="58" t="str">
        <f>[2]!docle(P12)</f>
        <v>Khäng</v>
      </c>
      <c r="R12" s="57"/>
      <c r="S12" s="82" t="str">
        <f>IF(ISNA(VLOOKUP(B12,HOCPHI!$B$5:$WX$9797,7,0)),"",IF(VLOOKUP(B12,HOCPHI!$B$5:$WX$9797,7,0)="","",VLOOKUP(B12,HOCPHI!$B$5:$WX$9797,7,0)))</f>
        <v/>
      </c>
      <c r="T12" s="82">
        <f>IF(ISNA(VLOOKUP(B12,HOCPHI!$B$5:$WX$9797,10,0)),"",IF(VLOOKUP(B12,HOCPHI!$B$5:$WX$9797,10,0)="","",VLOOKUP(B12,HOCPHI!$B$5:$WX$9797,10,0)))</f>
        <v>3850000</v>
      </c>
      <c r="U12" s="82" t="str">
        <f>IF(ISNA(VLOOKUP(B12,HOCPHI!$B$5:$WX$9797,9,0)),"",IF(VLOOKUP(B12,HOCPHI!$B$5:$WX$9797,9,0)="","",VLOOKUP(B12,HOCPHI!$B$5:$WX$9797,9,0)))</f>
        <v/>
      </c>
      <c r="V12" s="59">
        <f t="shared" si="0"/>
        <v>1</v>
      </c>
      <c r="W12" s="59" t="str">
        <f t="shared" si="2"/>
        <v>Đ</v>
      </c>
    </row>
    <row r="13" spans="1:23" s="59" customFormat="1" ht="17.25" customHeight="1" x14ac:dyDescent="0.3">
      <c r="A13" s="156">
        <f t="shared" si="3"/>
        <v>6</v>
      </c>
      <c r="B13" s="161">
        <v>2227212006</v>
      </c>
      <c r="C13" s="162" t="s">
        <v>89</v>
      </c>
      <c r="D13" s="163" t="s">
        <v>90</v>
      </c>
      <c r="E13" s="53"/>
      <c r="F13" s="164" t="s">
        <v>148</v>
      </c>
      <c r="G13" s="99"/>
      <c r="H13" s="99"/>
      <c r="I13" s="99"/>
      <c r="J13" s="99"/>
      <c r="K13" s="99"/>
      <c r="L13" s="99"/>
      <c r="M13" s="99"/>
      <c r="N13" s="99"/>
      <c r="O13" s="119"/>
      <c r="P13" s="120">
        <f t="shared" si="1"/>
        <v>0</v>
      </c>
      <c r="Q13" s="58" t="str">
        <f>[2]!docle(P13)</f>
        <v>Khäng</v>
      </c>
      <c r="R13" s="57"/>
      <c r="S13" s="82" t="str">
        <f>IF(ISNA(VLOOKUP(B13,HOCPHI!$B$5:$WX$9797,7,0)),"",IF(VLOOKUP(B13,HOCPHI!$B$5:$WX$9797,7,0)="","",VLOOKUP(B13,HOCPHI!$B$5:$WX$9797,7,0)))</f>
        <v>HP</v>
      </c>
      <c r="T13" s="82">
        <f>IF(ISNA(VLOOKUP(B13,HOCPHI!$B$5:$WX$9797,10,0)),"",IF(VLOOKUP(B13,HOCPHI!$B$5:$WX$9797,10,0)="","",VLOOKUP(B13,HOCPHI!$B$5:$WX$9797,10,0)))</f>
        <v>0</v>
      </c>
      <c r="U13" s="82" t="str">
        <f>IF(ISNA(VLOOKUP(B13,HOCPHI!$B$5:$WX$9797,9,0)),"",IF(VLOOKUP(B13,HOCPHI!$B$5:$WX$9797,9,0)="","",VLOOKUP(B13,HOCPHI!$B$5:$WX$9797,9,0)))</f>
        <v/>
      </c>
      <c r="V13" s="59">
        <f t="shared" si="0"/>
        <v>1</v>
      </c>
      <c r="W13" s="59" t="str">
        <f t="shared" si="2"/>
        <v>Đ</v>
      </c>
    </row>
    <row r="14" spans="1:23" s="59" customFormat="1" ht="17.25" customHeight="1" x14ac:dyDescent="0.3">
      <c r="A14" s="156">
        <f t="shared" si="3"/>
        <v>7</v>
      </c>
      <c r="B14" s="161">
        <v>2226212007</v>
      </c>
      <c r="C14" s="162" t="s">
        <v>91</v>
      </c>
      <c r="D14" s="163" t="s">
        <v>90</v>
      </c>
      <c r="E14" s="53"/>
      <c r="F14" s="164" t="s">
        <v>148</v>
      </c>
      <c r="G14" s="99"/>
      <c r="H14" s="99"/>
      <c r="I14" s="99"/>
      <c r="J14" s="99"/>
      <c r="K14" s="99"/>
      <c r="L14" s="99"/>
      <c r="M14" s="99"/>
      <c r="N14" s="99"/>
      <c r="O14" s="119"/>
      <c r="P14" s="120">
        <f t="shared" si="1"/>
        <v>0</v>
      </c>
      <c r="Q14" s="58" t="str">
        <f>[2]!docle(P14)</f>
        <v>Khäng</v>
      </c>
      <c r="R14" s="57"/>
      <c r="S14" s="82" t="str">
        <f>IF(ISNA(VLOOKUP(B14,HOCPHI!$B$5:$WX$9797,7,0)),"",IF(VLOOKUP(B14,HOCPHI!$B$5:$WX$9797,7,0)="","",VLOOKUP(B14,HOCPHI!$B$5:$WX$9797,7,0)))</f>
        <v/>
      </c>
      <c r="T14" s="82">
        <f>IF(ISNA(VLOOKUP(B14,HOCPHI!$B$5:$WX$9797,10,0)),"",IF(VLOOKUP(B14,HOCPHI!$B$5:$WX$9797,10,0)="","",VLOOKUP(B14,HOCPHI!$B$5:$WX$9797,10,0)))</f>
        <v>3850000</v>
      </c>
      <c r="U14" s="82" t="str">
        <f>IF(ISNA(VLOOKUP(B14,HOCPHI!$B$5:$WX$9797,9,0)),"",IF(VLOOKUP(B14,HOCPHI!$B$5:$WX$9797,9,0)="","",VLOOKUP(B14,HOCPHI!$B$5:$WX$9797,9,0)))</f>
        <v/>
      </c>
      <c r="V14" s="59">
        <f t="shared" si="0"/>
        <v>1</v>
      </c>
      <c r="W14" s="59" t="str">
        <f t="shared" si="2"/>
        <v>S</v>
      </c>
    </row>
    <row r="15" spans="1:23" s="59" customFormat="1" ht="17.25" customHeight="1" x14ac:dyDescent="0.3">
      <c r="A15" s="156">
        <f t="shared" si="3"/>
        <v>8</v>
      </c>
      <c r="B15" s="161">
        <v>2227212008</v>
      </c>
      <c r="C15" s="162" t="s">
        <v>92</v>
      </c>
      <c r="D15" s="163" t="s">
        <v>90</v>
      </c>
      <c r="E15" s="53"/>
      <c r="F15" s="164" t="s">
        <v>148</v>
      </c>
      <c r="G15" s="99"/>
      <c r="H15" s="99"/>
      <c r="I15" s="99"/>
      <c r="J15" s="99"/>
      <c r="K15" s="99"/>
      <c r="L15" s="99"/>
      <c r="M15" s="99"/>
      <c r="N15" s="99"/>
      <c r="O15" s="119"/>
      <c r="P15" s="120">
        <f t="shared" si="1"/>
        <v>0</v>
      </c>
      <c r="Q15" s="58" t="str">
        <f>[2]!docle(P15)</f>
        <v>Khäng</v>
      </c>
      <c r="R15" s="57"/>
      <c r="S15" s="82" t="str">
        <f>IF(ISNA(VLOOKUP(B15,HOCPHI!$B$5:$WX$9797,7,0)),"",IF(VLOOKUP(B15,HOCPHI!$B$5:$WX$9797,7,0)="","",VLOOKUP(B15,HOCPHI!$B$5:$WX$9797,7,0)))</f>
        <v/>
      </c>
      <c r="T15" s="82">
        <f>IF(ISNA(VLOOKUP(B15,HOCPHI!$B$5:$WX$9797,10,0)),"",IF(VLOOKUP(B15,HOCPHI!$B$5:$WX$9797,10,0)="","",VLOOKUP(B15,HOCPHI!$B$5:$WX$9797,10,0)))</f>
        <v>3850000</v>
      </c>
      <c r="U15" s="82" t="str">
        <f>IF(ISNA(VLOOKUP(B15,HOCPHI!$B$5:$WX$9797,9,0)),"",IF(VLOOKUP(B15,HOCPHI!$B$5:$WX$9797,9,0)="","",VLOOKUP(B15,HOCPHI!$B$5:$WX$9797,9,0)))</f>
        <v/>
      </c>
      <c r="V15" s="59">
        <f t="shared" si="0"/>
        <v>1</v>
      </c>
      <c r="W15" s="59" t="str">
        <f t="shared" si="2"/>
        <v>Đ</v>
      </c>
    </row>
    <row r="16" spans="1:23" s="59" customFormat="1" ht="17.25" customHeight="1" x14ac:dyDescent="0.3">
      <c r="A16" s="156">
        <f t="shared" si="3"/>
        <v>9</v>
      </c>
      <c r="B16" s="161">
        <v>2227212009</v>
      </c>
      <c r="C16" s="162" t="s">
        <v>93</v>
      </c>
      <c r="D16" s="163" t="s">
        <v>94</v>
      </c>
      <c r="E16" s="53"/>
      <c r="F16" s="164" t="s">
        <v>148</v>
      </c>
      <c r="G16" s="99"/>
      <c r="H16" s="99"/>
      <c r="I16" s="99"/>
      <c r="J16" s="99"/>
      <c r="K16" s="99"/>
      <c r="L16" s="99"/>
      <c r="M16" s="99"/>
      <c r="N16" s="99"/>
      <c r="O16" s="119"/>
      <c r="P16" s="120">
        <f t="shared" si="1"/>
        <v>0</v>
      </c>
      <c r="Q16" s="58" t="str">
        <f>[2]!docle(P16)</f>
        <v>Khäng</v>
      </c>
      <c r="R16" s="57"/>
      <c r="S16" s="82" t="str">
        <f>IF(ISNA(VLOOKUP(B16,HOCPHI!$B$5:$WX$9797,7,0)),"",IF(VLOOKUP(B16,HOCPHI!$B$5:$WX$9797,7,0)="","",VLOOKUP(B16,HOCPHI!$B$5:$WX$9797,7,0)))</f>
        <v/>
      </c>
      <c r="T16" s="82">
        <f>IF(ISNA(VLOOKUP(B16,HOCPHI!$B$5:$WX$9797,10,0)),"",IF(VLOOKUP(B16,HOCPHI!$B$5:$WX$9797,10,0)="","",VLOOKUP(B16,HOCPHI!$B$5:$WX$9797,10,0)))</f>
        <v>3850000</v>
      </c>
      <c r="U16" s="82" t="str">
        <f>IF(ISNA(VLOOKUP(B16,HOCPHI!$B$5:$WX$9797,9,0)),"",IF(VLOOKUP(B16,HOCPHI!$B$5:$WX$9797,9,0)="","",VLOOKUP(B16,HOCPHI!$B$5:$WX$9797,9,0)))</f>
        <v/>
      </c>
      <c r="V16" s="59">
        <f t="shared" si="0"/>
        <v>1</v>
      </c>
      <c r="W16" s="59" t="str">
        <f t="shared" si="2"/>
        <v>Đ</v>
      </c>
    </row>
    <row r="17" spans="1:23" s="59" customFormat="1" ht="17.25" customHeight="1" x14ac:dyDescent="0.3">
      <c r="A17" s="156">
        <f t="shared" si="3"/>
        <v>10</v>
      </c>
      <c r="B17" s="161">
        <v>2227212010</v>
      </c>
      <c r="C17" s="162" t="s">
        <v>95</v>
      </c>
      <c r="D17" s="163" t="s">
        <v>96</v>
      </c>
      <c r="E17" s="53"/>
      <c r="F17" s="164" t="s">
        <v>148</v>
      </c>
      <c r="G17" s="99"/>
      <c r="H17" s="99"/>
      <c r="I17" s="99"/>
      <c r="J17" s="99"/>
      <c r="K17" s="99"/>
      <c r="L17" s="99"/>
      <c r="M17" s="99"/>
      <c r="N17" s="99"/>
      <c r="O17" s="119"/>
      <c r="P17" s="120">
        <f t="shared" si="1"/>
        <v>0</v>
      </c>
      <c r="Q17" s="58" t="str">
        <f>[2]!docle(P17)</f>
        <v>Khäng</v>
      </c>
      <c r="R17" s="57"/>
      <c r="S17" s="82" t="str">
        <f>IF(ISNA(VLOOKUP(B17,HOCPHI!$B$5:$WX$9797,7,0)),"",IF(VLOOKUP(B17,HOCPHI!$B$5:$WX$9797,7,0)="","",VLOOKUP(B17,HOCPHI!$B$5:$WX$9797,7,0)))</f>
        <v/>
      </c>
      <c r="T17" s="82">
        <f>IF(ISNA(VLOOKUP(B17,HOCPHI!$B$5:$WX$9797,10,0)),"",IF(VLOOKUP(B17,HOCPHI!$B$5:$WX$9797,10,0)="","",VLOOKUP(B17,HOCPHI!$B$5:$WX$9797,10,0)))</f>
        <v>3850000</v>
      </c>
      <c r="U17" s="82" t="str">
        <f>IF(ISNA(VLOOKUP(B17,HOCPHI!$B$5:$WX$9797,9,0)),"",IF(VLOOKUP(B17,HOCPHI!$B$5:$WX$9797,9,0)="","",VLOOKUP(B17,HOCPHI!$B$5:$WX$9797,9,0)))</f>
        <v/>
      </c>
      <c r="V17" s="59">
        <f t="shared" si="0"/>
        <v>1</v>
      </c>
      <c r="W17" s="59" t="str">
        <f t="shared" si="2"/>
        <v>Đ</v>
      </c>
    </row>
    <row r="18" spans="1:23" s="59" customFormat="1" ht="17.25" customHeight="1" x14ac:dyDescent="0.3">
      <c r="A18" s="156">
        <f t="shared" si="3"/>
        <v>11</v>
      </c>
      <c r="B18" s="161">
        <v>2227212012</v>
      </c>
      <c r="C18" s="162" t="s">
        <v>97</v>
      </c>
      <c r="D18" s="163" t="s">
        <v>98</v>
      </c>
      <c r="E18" s="53"/>
      <c r="F18" s="164" t="s">
        <v>148</v>
      </c>
      <c r="G18" s="99"/>
      <c r="H18" s="99"/>
      <c r="I18" s="99"/>
      <c r="J18" s="99"/>
      <c r="K18" s="99"/>
      <c r="L18" s="99"/>
      <c r="M18" s="99"/>
      <c r="N18" s="99"/>
      <c r="O18" s="119"/>
      <c r="P18" s="120">
        <f t="shared" si="1"/>
        <v>0</v>
      </c>
      <c r="Q18" s="58" t="str">
        <f>[2]!docle(P18)</f>
        <v>Khäng</v>
      </c>
      <c r="R18" s="57"/>
      <c r="S18" s="82" t="str">
        <f>IF(ISNA(VLOOKUP(B18,HOCPHI!$B$5:$WX$9797,7,0)),"",IF(VLOOKUP(B18,HOCPHI!$B$5:$WX$9797,7,0)="","",VLOOKUP(B18,HOCPHI!$B$5:$WX$9797,7,0)))</f>
        <v/>
      </c>
      <c r="T18" s="82">
        <f>IF(ISNA(VLOOKUP(B18,HOCPHI!$B$5:$WX$9797,10,0)),"",IF(VLOOKUP(B18,HOCPHI!$B$5:$WX$9797,10,0)="","",VLOOKUP(B18,HOCPHI!$B$5:$WX$9797,10,0)))</f>
        <v>3850000</v>
      </c>
      <c r="U18" s="82" t="str">
        <f>IF(ISNA(VLOOKUP(B18,HOCPHI!$B$5:$WX$9797,9,0)),"",IF(VLOOKUP(B18,HOCPHI!$B$5:$WX$9797,9,0)="","",VLOOKUP(B18,HOCPHI!$B$5:$WX$9797,9,0)))</f>
        <v/>
      </c>
      <c r="V18" s="59">
        <f t="shared" si="0"/>
        <v>1</v>
      </c>
      <c r="W18" s="59" t="str">
        <f t="shared" si="2"/>
        <v>Đ</v>
      </c>
    </row>
    <row r="19" spans="1:23" s="59" customFormat="1" ht="17.25" customHeight="1" x14ac:dyDescent="0.3">
      <c r="A19" s="156">
        <f t="shared" si="3"/>
        <v>12</v>
      </c>
      <c r="B19" s="161">
        <v>2226212013</v>
      </c>
      <c r="C19" s="162" t="s">
        <v>99</v>
      </c>
      <c r="D19" s="163" t="s">
        <v>100</v>
      </c>
      <c r="E19" s="53"/>
      <c r="F19" s="164" t="s">
        <v>148</v>
      </c>
      <c r="G19" s="99"/>
      <c r="H19" s="99"/>
      <c r="I19" s="99"/>
      <c r="J19" s="99"/>
      <c r="K19" s="99"/>
      <c r="L19" s="99"/>
      <c r="M19" s="99"/>
      <c r="N19" s="99"/>
      <c r="O19" s="119"/>
      <c r="P19" s="120">
        <f t="shared" si="1"/>
        <v>0</v>
      </c>
      <c r="Q19" s="58" t="str">
        <f>[2]!docle(P19)</f>
        <v>Khäng</v>
      </c>
      <c r="R19" s="57"/>
      <c r="S19" s="82" t="str">
        <f>IF(ISNA(VLOOKUP(B19,HOCPHI!$B$5:$WX$9797,7,0)),"",IF(VLOOKUP(B19,HOCPHI!$B$5:$WX$9797,7,0)="","",VLOOKUP(B19,HOCPHI!$B$5:$WX$9797,7,0)))</f>
        <v/>
      </c>
      <c r="T19" s="82">
        <f>IF(ISNA(VLOOKUP(B19,HOCPHI!$B$5:$WX$9797,10,0)),"",IF(VLOOKUP(B19,HOCPHI!$B$5:$WX$9797,10,0)="","",VLOOKUP(B19,HOCPHI!$B$5:$WX$9797,10,0)))</f>
        <v>3850000</v>
      </c>
      <c r="U19" s="82" t="str">
        <f>IF(ISNA(VLOOKUP(B19,HOCPHI!$B$5:$WX$9797,9,0)),"",IF(VLOOKUP(B19,HOCPHI!$B$5:$WX$9797,9,0)="","",VLOOKUP(B19,HOCPHI!$B$5:$WX$9797,9,0)))</f>
        <v/>
      </c>
      <c r="V19" s="59">
        <f t="shared" si="0"/>
        <v>1</v>
      </c>
      <c r="W19" s="59" t="str">
        <f t="shared" si="2"/>
        <v>S</v>
      </c>
    </row>
    <row r="20" spans="1:23" s="59" customFormat="1" ht="17.25" customHeight="1" x14ac:dyDescent="0.3">
      <c r="A20" s="156">
        <f t="shared" si="3"/>
        <v>13</v>
      </c>
      <c r="B20" s="161">
        <v>2227212014</v>
      </c>
      <c r="C20" s="162" t="s">
        <v>101</v>
      </c>
      <c r="D20" s="163" t="s">
        <v>102</v>
      </c>
      <c r="E20" s="53"/>
      <c r="F20" s="164" t="s">
        <v>148</v>
      </c>
      <c r="G20" s="99"/>
      <c r="H20" s="99"/>
      <c r="I20" s="99"/>
      <c r="J20" s="99"/>
      <c r="K20" s="99"/>
      <c r="L20" s="99"/>
      <c r="M20" s="99"/>
      <c r="N20" s="99"/>
      <c r="O20" s="119"/>
      <c r="P20" s="120">
        <f t="shared" si="1"/>
        <v>0</v>
      </c>
      <c r="Q20" s="58" t="str">
        <f>[2]!docle(P20)</f>
        <v>Khäng</v>
      </c>
      <c r="R20" s="57"/>
      <c r="S20" s="82" t="str">
        <f>IF(ISNA(VLOOKUP(B20,HOCPHI!$B$5:$WX$9797,7,0)),"",IF(VLOOKUP(B20,HOCPHI!$B$5:$WX$9797,7,0)="","",VLOOKUP(B20,HOCPHI!$B$5:$WX$9797,7,0)))</f>
        <v>HP</v>
      </c>
      <c r="T20" s="82">
        <f>IF(ISNA(VLOOKUP(B20,HOCPHI!$B$5:$WX$9797,10,0)),"",IF(VLOOKUP(B20,HOCPHI!$B$5:$WX$9797,10,0)="","",VLOOKUP(B20,HOCPHI!$B$5:$WX$9797,10,0)))</f>
        <v>0</v>
      </c>
      <c r="U20" s="82" t="str">
        <f>IF(ISNA(VLOOKUP(B20,HOCPHI!$B$5:$WX$9797,9,0)),"",IF(VLOOKUP(B20,HOCPHI!$B$5:$WX$9797,9,0)="","",VLOOKUP(B20,HOCPHI!$B$5:$WX$9797,9,0)))</f>
        <v/>
      </c>
      <c r="V20" s="59">
        <f t="shared" si="0"/>
        <v>1</v>
      </c>
      <c r="W20" s="59" t="str">
        <f t="shared" si="2"/>
        <v>Đ</v>
      </c>
    </row>
    <row r="21" spans="1:23" s="59" customFormat="1" ht="17.25" customHeight="1" x14ac:dyDescent="0.3">
      <c r="A21" s="156">
        <f t="shared" si="3"/>
        <v>14</v>
      </c>
      <c r="B21" s="161">
        <v>2226212015</v>
      </c>
      <c r="C21" s="162" t="s">
        <v>103</v>
      </c>
      <c r="D21" s="163" t="s">
        <v>104</v>
      </c>
      <c r="E21" s="53"/>
      <c r="F21" s="164" t="s">
        <v>148</v>
      </c>
      <c r="G21" s="99"/>
      <c r="H21" s="99"/>
      <c r="I21" s="99"/>
      <c r="J21" s="99"/>
      <c r="K21" s="99"/>
      <c r="L21" s="99"/>
      <c r="M21" s="99"/>
      <c r="N21" s="99"/>
      <c r="O21" s="119"/>
      <c r="P21" s="120">
        <f t="shared" si="1"/>
        <v>0</v>
      </c>
      <c r="Q21" s="58" t="str">
        <f>[2]!docle(P21)</f>
        <v>Khäng</v>
      </c>
      <c r="R21" s="57"/>
      <c r="S21" s="82" t="str">
        <f>IF(ISNA(VLOOKUP(B21,HOCPHI!$B$5:$WX$9797,7,0)),"",IF(VLOOKUP(B21,HOCPHI!$B$5:$WX$9797,7,0)="","",VLOOKUP(B21,HOCPHI!$B$5:$WX$9797,7,0)))</f>
        <v/>
      </c>
      <c r="T21" s="82">
        <f>IF(ISNA(VLOOKUP(B21,HOCPHI!$B$5:$WX$9797,10,0)),"",IF(VLOOKUP(B21,HOCPHI!$B$5:$WX$9797,10,0)="","",VLOOKUP(B21,HOCPHI!$B$5:$WX$9797,10,0)))</f>
        <v>3850000</v>
      </c>
      <c r="U21" s="82" t="str">
        <f>IF(ISNA(VLOOKUP(B21,HOCPHI!$B$5:$WX$9797,9,0)),"",IF(VLOOKUP(B21,HOCPHI!$B$5:$WX$9797,9,0)="","",VLOOKUP(B21,HOCPHI!$B$5:$WX$9797,9,0)))</f>
        <v/>
      </c>
      <c r="V21" s="59">
        <f t="shared" si="0"/>
        <v>1</v>
      </c>
      <c r="W21" s="59" t="str">
        <f t="shared" si="2"/>
        <v>S</v>
      </c>
    </row>
    <row r="22" spans="1:23" s="59" customFormat="1" ht="17.25" customHeight="1" x14ac:dyDescent="0.3">
      <c r="A22" s="156">
        <f t="shared" si="3"/>
        <v>15</v>
      </c>
      <c r="B22" s="161">
        <v>2227212016</v>
      </c>
      <c r="C22" s="162" t="s">
        <v>105</v>
      </c>
      <c r="D22" s="163" t="s">
        <v>106</v>
      </c>
      <c r="E22" s="53"/>
      <c r="F22" s="164" t="s">
        <v>148</v>
      </c>
      <c r="G22" s="99"/>
      <c r="H22" s="99"/>
      <c r="I22" s="99"/>
      <c r="J22" s="99"/>
      <c r="K22" s="99"/>
      <c r="L22" s="99"/>
      <c r="M22" s="99"/>
      <c r="N22" s="99"/>
      <c r="O22" s="119"/>
      <c r="P22" s="120">
        <f t="shared" si="1"/>
        <v>0</v>
      </c>
      <c r="Q22" s="58" t="str">
        <f>[2]!docle(P22)</f>
        <v>Khäng</v>
      </c>
      <c r="R22" s="57"/>
      <c r="S22" s="82" t="str">
        <f>IF(ISNA(VLOOKUP(B22,HOCPHI!$B$5:$WX$9797,7,0)),"",IF(VLOOKUP(B22,HOCPHI!$B$5:$WX$9797,7,0)="","",VLOOKUP(B22,HOCPHI!$B$5:$WX$9797,7,0)))</f>
        <v>HP</v>
      </c>
      <c r="T22" s="82">
        <f>IF(ISNA(VLOOKUP(B22,HOCPHI!$B$5:$WX$9797,10,0)),"",IF(VLOOKUP(B22,HOCPHI!$B$5:$WX$9797,10,0)="","",VLOOKUP(B22,HOCPHI!$B$5:$WX$9797,10,0)))</f>
        <v>0</v>
      </c>
      <c r="U22" s="82" t="str">
        <f>IF(ISNA(VLOOKUP(B22,HOCPHI!$B$5:$WX$9797,9,0)),"",IF(VLOOKUP(B22,HOCPHI!$B$5:$WX$9797,9,0)="","",VLOOKUP(B22,HOCPHI!$B$5:$WX$9797,9,0)))</f>
        <v/>
      </c>
      <c r="V22" s="59">
        <f t="shared" si="0"/>
        <v>1</v>
      </c>
      <c r="W22" s="59" t="str">
        <f t="shared" si="2"/>
        <v>Đ</v>
      </c>
    </row>
    <row r="23" spans="1:23" s="59" customFormat="1" ht="17.25" customHeight="1" x14ac:dyDescent="0.3">
      <c r="A23" s="156">
        <f t="shared" si="3"/>
        <v>16</v>
      </c>
      <c r="B23" s="161">
        <v>2227212017</v>
      </c>
      <c r="C23" s="162" t="s">
        <v>107</v>
      </c>
      <c r="D23" s="163" t="s">
        <v>106</v>
      </c>
      <c r="E23" s="53"/>
      <c r="F23" s="164" t="s">
        <v>148</v>
      </c>
      <c r="G23" s="99"/>
      <c r="H23" s="99"/>
      <c r="I23" s="99"/>
      <c r="J23" s="99"/>
      <c r="K23" s="99"/>
      <c r="L23" s="99"/>
      <c r="M23" s="99"/>
      <c r="N23" s="99"/>
      <c r="O23" s="119"/>
      <c r="P23" s="120">
        <f t="shared" si="1"/>
        <v>0</v>
      </c>
      <c r="Q23" s="58" t="str">
        <f>[2]!docle(P23)</f>
        <v>Khäng</v>
      </c>
      <c r="R23" s="57"/>
      <c r="S23" s="82" t="str">
        <f>IF(ISNA(VLOOKUP(B23,HOCPHI!$B$5:$WX$9797,7,0)),"",IF(VLOOKUP(B23,HOCPHI!$B$5:$WX$9797,7,0)="","",VLOOKUP(B23,HOCPHI!$B$5:$WX$9797,7,0)))</f>
        <v/>
      </c>
      <c r="T23" s="82">
        <f>IF(ISNA(VLOOKUP(B23,HOCPHI!$B$5:$WX$9797,10,0)),"",IF(VLOOKUP(B23,HOCPHI!$B$5:$WX$9797,10,0)="","",VLOOKUP(B23,HOCPHI!$B$5:$WX$9797,10,0)))</f>
        <v>3850000</v>
      </c>
      <c r="U23" s="82" t="str">
        <f>IF(ISNA(VLOOKUP(B23,HOCPHI!$B$5:$WX$9797,9,0)),"",IF(VLOOKUP(B23,HOCPHI!$B$5:$WX$9797,9,0)="","",VLOOKUP(B23,HOCPHI!$B$5:$WX$9797,9,0)))</f>
        <v/>
      </c>
      <c r="V23" s="59">
        <f t="shared" si="0"/>
        <v>1</v>
      </c>
      <c r="W23" s="59" t="str">
        <f t="shared" si="2"/>
        <v>Đ</v>
      </c>
    </row>
    <row r="24" spans="1:23" s="59" customFormat="1" ht="17.25" customHeight="1" x14ac:dyDescent="0.3">
      <c r="A24" s="156">
        <f t="shared" si="3"/>
        <v>17</v>
      </c>
      <c r="B24" s="161">
        <v>2226212018</v>
      </c>
      <c r="C24" s="162" t="s">
        <v>108</v>
      </c>
      <c r="D24" s="163" t="s">
        <v>109</v>
      </c>
      <c r="E24" s="53"/>
      <c r="F24" s="164" t="s">
        <v>148</v>
      </c>
      <c r="G24" s="99"/>
      <c r="H24" s="99"/>
      <c r="I24" s="99"/>
      <c r="J24" s="99"/>
      <c r="K24" s="99"/>
      <c r="L24" s="99"/>
      <c r="M24" s="99"/>
      <c r="N24" s="99"/>
      <c r="O24" s="119"/>
      <c r="P24" s="120">
        <f t="shared" si="1"/>
        <v>0</v>
      </c>
      <c r="Q24" s="58" t="str">
        <f>[2]!docle(P24)</f>
        <v>Khäng</v>
      </c>
      <c r="R24" s="57"/>
      <c r="S24" s="82" t="str">
        <f>IF(ISNA(VLOOKUP(B24,HOCPHI!$B$5:$WX$9797,7,0)),"",IF(VLOOKUP(B24,HOCPHI!$B$5:$WX$9797,7,0)="","",VLOOKUP(B24,HOCPHI!$B$5:$WX$9797,7,0)))</f>
        <v/>
      </c>
      <c r="T24" s="82">
        <f>IF(ISNA(VLOOKUP(B24,HOCPHI!$B$5:$WX$9797,10,0)),"",IF(VLOOKUP(B24,HOCPHI!$B$5:$WX$9797,10,0)="","",VLOOKUP(B24,HOCPHI!$B$5:$WX$9797,10,0)))</f>
        <v>3850000</v>
      </c>
      <c r="U24" s="82" t="str">
        <f>IF(ISNA(VLOOKUP(B24,HOCPHI!$B$5:$WX$9797,9,0)),"",IF(VLOOKUP(B24,HOCPHI!$B$5:$WX$9797,9,0)="","",VLOOKUP(B24,HOCPHI!$B$5:$WX$9797,9,0)))</f>
        <v/>
      </c>
      <c r="V24" s="59">
        <f t="shared" si="0"/>
        <v>1</v>
      </c>
      <c r="W24" s="59" t="str">
        <f t="shared" si="2"/>
        <v>S</v>
      </c>
    </row>
    <row r="25" spans="1:23" s="59" customFormat="1" ht="17.25" customHeight="1" x14ac:dyDescent="0.3">
      <c r="A25" s="156">
        <f t="shared" si="3"/>
        <v>18</v>
      </c>
      <c r="B25" s="161">
        <v>2226212019</v>
      </c>
      <c r="C25" s="162" t="s">
        <v>110</v>
      </c>
      <c r="D25" s="163" t="s">
        <v>111</v>
      </c>
      <c r="E25" s="53"/>
      <c r="F25" s="164" t="s">
        <v>148</v>
      </c>
      <c r="G25" s="99"/>
      <c r="H25" s="99"/>
      <c r="I25" s="99"/>
      <c r="J25" s="99"/>
      <c r="K25" s="99"/>
      <c r="L25" s="99"/>
      <c r="M25" s="99"/>
      <c r="N25" s="99"/>
      <c r="O25" s="119"/>
      <c r="P25" s="120">
        <f t="shared" si="1"/>
        <v>0</v>
      </c>
      <c r="Q25" s="58" t="str">
        <f>[2]!docle(P25)</f>
        <v>Khäng</v>
      </c>
      <c r="R25" s="57"/>
      <c r="S25" s="82" t="str">
        <f>IF(ISNA(VLOOKUP(B25,HOCPHI!$B$5:$WX$9797,7,0)),"",IF(VLOOKUP(B25,HOCPHI!$B$5:$WX$9797,7,0)="","",VLOOKUP(B25,HOCPHI!$B$5:$WX$9797,7,0)))</f>
        <v/>
      </c>
      <c r="T25" s="82">
        <f>IF(ISNA(VLOOKUP(B25,HOCPHI!$B$5:$WX$9797,10,0)),"",IF(VLOOKUP(B25,HOCPHI!$B$5:$WX$9797,10,0)="","",VLOOKUP(B25,HOCPHI!$B$5:$WX$9797,10,0)))</f>
        <v>3850000</v>
      </c>
      <c r="U25" s="82" t="str">
        <f>IF(ISNA(VLOOKUP(B25,HOCPHI!$B$5:$WX$9797,9,0)),"",IF(VLOOKUP(B25,HOCPHI!$B$5:$WX$9797,9,0)="","",VLOOKUP(B25,HOCPHI!$B$5:$WX$9797,9,0)))</f>
        <v/>
      </c>
      <c r="V25" s="59">
        <f t="shared" si="0"/>
        <v>1</v>
      </c>
      <c r="W25" s="59" t="str">
        <f t="shared" si="2"/>
        <v>Đ</v>
      </c>
    </row>
    <row r="26" spans="1:23" s="59" customFormat="1" ht="17.25" customHeight="1" x14ac:dyDescent="0.3">
      <c r="A26" s="156">
        <f t="shared" si="3"/>
        <v>19</v>
      </c>
      <c r="B26" s="161">
        <v>2226212020</v>
      </c>
      <c r="C26" s="162" t="s">
        <v>112</v>
      </c>
      <c r="D26" s="163" t="s">
        <v>113</v>
      </c>
      <c r="E26" s="53"/>
      <c r="F26" s="164" t="s">
        <v>148</v>
      </c>
      <c r="G26" s="99"/>
      <c r="H26" s="99"/>
      <c r="I26" s="99"/>
      <c r="J26" s="99"/>
      <c r="K26" s="99"/>
      <c r="L26" s="99"/>
      <c r="M26" s="99"/>
      <c r="N26" s="99"/>
      <c r="O26" s="119"/>
      <c r="P26" s="120">
        <f t="shared" si="1"/>
        <v>0</v>
      </c>
      <c r="Q26" s="58" t="str">
        <f>[2]!docle(P26)</f>
        <v>Khäng</v>
      </c>
      <c r="R26" s="57"/>
      <c r="S26" s="82" t="str">
        <f>IF(ISNA(VLOOKUP(B26,HOCPHI!$B$5:$WX$9797,7,0)),"",IF(VLOOKUP(B26,HOCPHI!$B$5:$WX$9797,7,0)="","",VLOOKUP(B26,HOCPHI!$B$5:$WX$9797,7,0)))</f>
        <v/>
      </c>
      <c r="T26" s="82">
        <f>IF(ISNA(VLOOKUP(B26,HOCPHI!$B$5:$WX$9797,10,0)),"",IF(VLOOKUP(B26,HOCPHI!$B$5:$WX$9797,10,0)="","",VLOOKUP(B26,HOCPHI!$B$5:$WX$9797,10,0)))</f>
        <v>3850000</v>
      </c>
      <c r="U26" s="82" t="str">
        <f>IF(ISNA(VLOOKUP(B26,HOCPHI!$B$5:$WX$9797,9,0)),"",IF(VLOOKUP(B26,HOCPHI!$B$5:$WX$9797,9,0)="","",VLOOKUP(B26,HOCPHI!$B$5:$WX$9797,9,0)))</f>
        <v/>
      </c>
      <c r="V26" s="59">
        <f t="shared" si="0"/>
        <v>1</v>
      </c>
      <c r="W26" s="59" t="str">
        <f t="shared" si="2"/>
        <v>Đ</v>
      </c>
    </row>
    <row r="27" spans="1:23" s="59" customFormat="1" ht="17.25" customHeight="1" x14ac:dyDescent="0.3">
      <c r="A27" s="156">
        <f t="shared" si="3"/>
        <v>20</v>
      </c>
      <c r="B27" s="161">
        <v>2227212021</v>
      </c>
      <c r="C27" s="162" t="s">
        <v>114</v>
      </c>
      <c r="D27" s="163" t="s">
        <v>115</v>
      </c>
      <c r="E27" s="53"/>
      <c r="F27" s="164" t="s">
        <v>148</v>
      </c>
      <c r="G27" s="99"/>
      <c r="H27" s="99"/>
      <c r="I27" s="99"/>
      <c r="J27" s="99"/>
      <c r="K27" s="99"/>
      <c r="L27" s="99"/>
      <c r="M27" s="99"/>
      <c r="N27" s="99"/>
      <c r="O27" s="119"/>
      <c r="P27" s="120">
        <f t="shared" si="1"/>
        <v>0</v>
      </c>
      <c r="Q27" s="58" t="str">
        <f>[2]!docle(P27)</f>
        <v>Khäng</v>
      </c>
      <c r="R27" s="57"/>
      <c r="S27" s="82" t="str">
        <f>IF(ISNA(VLOOKUP(B27,HOCPHI!$B$5:$WX$9797,7,0)),"",IF(VLOOKUP(B27,HOCPHI!$B$5:$WX$9797,7,0)="","",VLOOKUP(B27,HOCPHI!$B$5:$WX$9797,7,0)))</f>
        <v>HP</v>
      </c>
      <c r="T27" s="82">
        <f>IF(ISNA(VLOOKUP(B27,HOCPHI!$B$5:$WX$9797,10,0)),"",IF(VLOOKUP(B27,HOCPHI!$B$5:$WX$9797,10,0)="","",VLOOKUP(B27,HOCPHI!$B$5:$WX$9797,10,0)))</f>
        <v>0</v>
      </c>
      <c r="U27" s="82" t="str">
        <f>IF(ISNA(VLOOKUP(B27,HOCPHI!$B$5:$WX$9797,9,0)),"",IF(VLOOKUP(B27,HOCPHI!$B$5:$WX$9797,9,0)="","",VLOOKUP(B27,HOCPHI!$B$5:$WX$9797,9,0)))</f>
        <v/>
      </c>
      <c r="V27" s="59">
        <f t="shared" si="0"/>
        <v>1</v>
      </c>
      <c r="W27" s="59" t="str">
        <f t="shared" si="2"/>
        <v>Đ</v>
      </c>
    </row>
    <row r="28" spans="1:23" s="59" customFormat="1" ht="17.25" customHeight="1" x14ac:dyDescent="0.3">
      <c r="A28" s="156">
        <f t="shared" si="3"/>
        <v>21</v>
      </c>
      <c r="B28" s="161">
        <v>2227212022</v>
      </c>
      <c r="C28" s="162" t="s">
        <v>99</v>
      </c>
      <c r="D28" s="163" t="s">
        <v>116</v>
      </c>
      <c r="E28" s="53"/>
      <c r="F28" s="164" t="s">
        <v>148</v>
      </c>
      <c r="G28" s="99"/>
      <c r="H28" s="99"/>
      <c r="I28" s="99"/>
      <c r="J28" s="99"/>
      <c r="K28" s="99"/>
      <c r="L28" s="99"/>
      <c r="M28" s="99"/>
      <c r="N28" s="99"/>
      <c r="O28" s="119"/>
      <c r="P28" s="120">
        <f t="shared" si="1"/>
        <v>0</v>
      </c>
      <c r="Q28" s="58" t="str">
        <f>[2]!docle(P28)</f>
        <v>Khäng</v>
      </c>
      <c r="R28" s="57"/>
      <c r="S28" s="82" t="str">
        <f>IF(ISNA(VLOOKUP(B28,HOCPHI!$B$5:$WX$9797,7,0)),"",IF(VLOOKUP(B28,HOCPHI!$B$5:$WX$9797,7,0)="","",VLOOKUP(B28,HOCPHI!$B$5:$WX$9797,7,0)))</f>
        <v/>
      </c>
      <c r="T28" s="82">
        <f>IF(ISNA(VLOOKUP(B28,HOCPHI!$B$5:$WX$9797,10,0)),"",IF(VLOOKUP(B28,HOCPHI!$B$5:$WX$9797,10,0)="","",VLOOKUP(B28,HOCPHI!$B$5:$WX$9797,10,0)))</f>
        <v>3850000</v>
      </c>
      <c r="U28" s="82" t="str">
        <f>IF(ISNA(VLOOKUP(B28,HOCPHI!$B$5:$WX$9797,9,0)),"",IF(VLOOKUP(B28,HOCPHI!$B$5:$WX$9797,9,0)="","",VLOOKUP(B28,HOCPHI!$B$5:$WX$9797,9,0)))</f>
        <v/>
      </c>
      <c r="V28" s="59">
        <f t="shared" si="0"/>
        <v>1</v>
      </c>
      <c r="W28" s="59" t="str">
        <f t="shared" si="2"/>
        <v>Đ</v>
      </c>
    </row>
    <row r="29" spans="1:23" s="59" customFormat="1" ht="17.25" customHeight="1" x14ac:dyDescent="0.3">
      <c r="A29" s="156">
        <f t="shared" si="3"/>
        <v>22</v>
      </c>
      <c r="B29" s="161">
        <v>2227212024</v>
      </c>
      <c r="C29" s="162" t="s">
        <v>117</v>
      </c>
      <c r="D29" s="163" t="s">
        <v>118</v>
      </c>
      <c r="E29" s="53"/>
      <c r="F29" s="164" t="s">
        <v>148</v>
      </c>
      <c r="G29" s="99"/>
      <c r="H29" s="99"/>
      <c r="I29" s="99"/>
      <c r="J29" s="99"/>
      <c r="K29" s="99"/>
      <c r="L29" s="99"/>
      <c r="M29" s="99"/>
      <c r="N29" s="99"/>
      <c r="O29" s="119"/>
      <c r="P29" s="120">
        <f t="shared" si="1"/>
        <v>0</v>
      </c>
      <c r="Q29" s="58" t="str">
        <f>[2]!docle(P29)</f>
        <v>Khäng</v>
      </c>
      <c r="R29" s="57"/>
      <c r="S29" s="82" t="str">
        <f>IF(ISNA(VLOOKUP(B29,HOCPHI!$B$5:$WX$9797,7,0)),"",IF(VLOOKUP(B29,HOCPHI!$B$5:$WX$9797,7,0)="","",VLOOKUP(B29,HOCPHI!$B$5:$WX$9797,7,0)))</f>
        <v>HP</v>
      </c>
      <c r="T29" s="82">
        <f>IF(ISNA(VLOOKUP(B29,HOCPHI!$B$5:$WX$9797,10,0)),"",IF(VLOOKUP(B29,HOCPHI!$B$5:$WX$9797,10,0)="","",VLOOKUP(B29,HOCPHI!$B$5:$WX$9797,10,0)))</f>
        <v>0</v>
      </c>
      <c r="U29" s="82" t="str">
        <f>IF(ISNA(VLOOKUP(B29,HOCPHI!$B$5:$WX$9797,9,0)),"",IF(VLOOKUP(B29,HOCPHI!$B$5:$WX$9797,9,0)="","",VLOOKUP(B29,HOCPHI!$B$5:$WX$9797,9,0)))</f>
        <v/>
      </c>
      <c r="V29" s="59">
        <f t="shared" si="0"/>
        <v>1</v>
      </c>
      <c r="W29" s="59" t="str">
        <f t="shared" si="2"/>
        <v>Đ</v>
      </c>
    </row>
    <row r="30" spans="1:23" s="59" customFormat="1" ht="17.25" customHeight="1" x14ac:dyDescent="0.3">
      <c r="A30" s="156">
        <f t="shared" si="3"/>
        <v>23</v>
      </c>
      <c r="B30" s="161">
        <v>2227212025</v>
      </c>
      <c r="C30" s="162" t="s">
        <v>119</v>
      </c>
      <c r="D30" s="163" t="s">
        <v>120</v>
      </c>
      <c r="E30" s="53"/>
      <c r="F30" s="164" t="s">
        <v>148</v>
      </c>
      <c r="G30" s="99"/>
      <c r="H30" s="99"/>
      <c r="I30" s="99"/>
      <c r="J30" s="99"/>
      <c r="K30" s="99"/>
      <c r="L30" s="99"/>
      <c r="M30" s="99"/>
      <c r="N30" s="99"/>
      <c r="O30" s="119"/>
      <c r="P30" s="120">
        <f t="shared" si="1"/>
        <v>0</v>
      </c>
      <c r="Q30" s="58" t="str">
        <f>[2]!docle(P30)</f>
        <v>Khäng</v>
      </c>
      <c r="R30" s="57"/>
      <c r="S30" s="82" t="str">
        <f>IF(ISNA(VLOOKUP(B30,HOCPHI!$B$5:$WX$9797,7,0)),"",IF(VLOOKUP(B30,HOCPHI!$B$5:$WX$9797,7,0)="","",VLOOKUP(B30,HOCPHI!$B$5:$WX$9797,7,0)))</f>
        <v/>
      </c>
      <c r="T30" s="82">
        <f>IF(ISNA(VLOOKUP(B30,HOCPHI!$B$5:$WX$9797,10,0)),"",IF(VLOOKUP(B30,HOCPHI!$B$5:$WX$9797,10,0)="","",VLOOKUP(B30,HOCPHI!$B$5:$WX$9797,10,0)))</f>
        <v>3850000</v>
      </c>
      <c r="U30" s="82" t="str">
        <f>IF(ISNA(VLOOKUP(B30,HOCPHI!$B$5:$WX$9797,9,0)),"",IF(VLOOKUP(B30,HOCPHI!$B$5:$WX$9797,9,0)="","",VLOOKUP(B30,HOCPHI!$B$5:$WX$9797,9,0)))</f>
        <v/>
      </c>
      <c r="V30" s="59">
        <f t="shared" si="0"/>
        <v>1</v>
      </c>
      <c r="W30" s="59" t="str">
        <f t="shared" si="2"/>
        <v>Đ</v>
      </c>
    </row>
    <row r="31" spans="1:23" s="59" customFormat="1" ht="17.25" customHeight="1" x14ac:dyDescent="0.3">
      <c r="A31" s="156">
        <f t="shared" si="3"/>
        <v>24</v>
      </c>
      <c r="B31" s="161">
        <v>2226212026</v>
      </c>
      <c r="C31" s="162" t="s">
        <v>121</v>
      </c>
      <c r="D31" s="163" t="s">
        <v>122</v>
      </c>
      <c r="E31" s="53"/>
      <c r="F31" s="164" t="s">
        <v>148</v>
      </c>
      <c r="G31" s="99"/>
      <c r="H31" s="99"/>
      <c r="I31" s="99"/>
      <c r="J31" s="99"/>
      <c r="K31" s="99"/>
      <c r="L31" s="99"/>
      <c r="M31" s="99"/>
      <c r="N31" s="99"/>
      <c r="O31" s="119"/>
      <c r="P31" s="120">
        <f t="shared" si="1"/>
        <v>0</v>
      </c>
      <c r="Q31" s="58" t="str">
        <f>[2]!docle(P31)</f>
        <v>Khäng</v>
      </c>
      <c r="R31" s="57"/>
      <c r="S31" s="82" t="str">
        <f>IF(ISNA(VLOOKUP(B31,HOCPHI!$B$5:$WX$9797,7,0)),"",IF(VLOOKUP(B31,HOCPHI!$B$5:$WX$9797,7,0)="","",VLOOKUP(B31,HOCPHI!$B$5:$WX$9797,7,0)))</f>
        <v>HP</v>
      </c>
      <c r="T31" s="82">
        <f>IF(ISNA(VLOOKUP(B31,HOCPHI!$B$5:$WX$9797,10,0)),"",IF(VLOOKUP(B31,HOCPHI!$B$5:$WX$9797,10,0)="","",VLOOKUP(B31,HOCPHI!$B$5:$WX$9797,10,0)))</f>
        <v>0</v>
      </c>
      <c r="U31" s="82" t="str">
        <f>IF(ISNA(VLOOKUP(B31,HOCPHI!$B$5:$WX$9797,9,0)),"",IF(VLOOKUP(B31,HOCPHI!$B$5:$WX$9797,9,0)="","",VLOOKUP(B31,HOCPHI!$B$5:$WX$9797,9,0)))</f>
        <v/>
      </c>
      <c r="V31" s="59">
        <f t="shared" si="0"/>
        <v>1</v>
      </c>
      <c r="W31" s="59" t="str">
        <f t="shared" si="2"/>
        <v>S</v>
      </c>
    </row>
    <row r="32" spans="1:23" s="59" customFormat="1" ht="17.25" customHeight="1" x14ac:dyDescent="0.3">
      <c r="A32" s="156">
        <f t="shared" si="3"/>
        <v>25</v>
      </c>
      <c r="B32" s="161">
        <v>2226212027</v>
      </c>
      <c r="C32" s="162" t="s">
        <v>123</v>
      </c>
      <c r="D32" s="163" t="s">
        <v>122</v>
      </c>
      <c r="E32" s="53"/>
      <c r="F32" s="164" t="s">
        <v>148</v>
      </c>
      <c r="G32" s="99"/>
      <c r="H32" s="99"/>
      <c r="I32" s="99"/>
      <c r="J32" s="99"/>
      <c r="K32" s="99"/>
      <c r="L32" s="99"/>
      <c r="M32" s="99"/>
      <c r="N32" s="99"/>
      <c r="O32" s="119"/>
      <c r="P32" s="120">
        <f t="shared" si="1"/>
        <v>0</v>
      </c>
      <c r="Q32" s="58" t="str">
        <f>[2]!docle(P32)</f>
        <v>Khäng</v>
      </c>
      <c r="R32" s="57"/>
      <c r="S32" s="82" t="str">
        <f>IF(ISNA(VLOOKUP(B32,HOCPHI!$B$5:$WX$9797,7,0)),"",IF(VLOOKUP(B32,HOCPHI!$B$5:$WX$9797,7,0)="","",VLOOKUP(B32,HOCPHI!$B$5:$WX$9797,7,0)))</f>
        <v/>
      </c>
      <c r="T32" s="82">
        <f>IF(ISNA(VLOOKUP(B32,HOCPHI!$B$5:$WX$9797,10,0)),"",IF(VLOOKUP(B32,HOCPHI!$B$5:$WX$9797,10,0)="","",VLOOKUP(B32,HOCPHI!$B$5:$WX$9797,10,0)))</f>
        <v>3850000</v>
      </c>
      <c r="U32" s="82" t="str">
        <f>IF(ISNA(VLOOKUP(B32,HOCPHI!$B$5:$WX$9797,9,0)),"",IF(VLOOKUP(B32,HOCPHI!$B$5:$WX$9797,9,0)="","",VLOOKUP(B32,HOCPHI!$B$5:$WX$9797,9,0)))</f>
        <v/>
      </c>
      <c r="V32" s="59">
        <f t="shared" si="0"/>
        <v>1</v>
      </c>
      <c r="W32" s="59" t="str">
        <f t="shared" si="2"/>
        <v>Đ</v>
      </c>
    </row>
    <row r="33" spans="1:30" s="59" customFormat="1" ht="17.25" customHeight="1" x14ac:dyDescent="0.3">
      <c r="A33" s="156">
        <f t="shared" si="3"/>
        <v>26</v>
      </c>
      <c r="B33" s="161">
        <v>2227212028</v>
      </c>
      <c r="C33" s="162" t="s">
        <v>124</v>
      </c>
      <c r="D33" s="163" t="s">
        <v>125</v>
      </c>
      <c r="E33" s="53"/>
      <c r="F33" s="164" t="s">
        <v>148</v>
      </c>
      <c r="G33" s="99"/>
      <c r="H33" s="99"/>
      <c r="I33" s="99"/>
      <c r="J33" s="99"/>
      <c r="K33" s="99"/>
      <c r="L33" s="99"/>
      <c r="M33" s="99"/>
      <c r="N33" s="99"/>
      <c r="O33" s="119"/>
      <c r="P33" s="120">
        <f t="shared" si="1"/>
        <v>0</v>
      </c>
      <c r="Q33" s="58" t="str">
        <f>[2]!docle(P33)</f>
        <v>Khäng</v>
      </c>
      <c r="R33" s="57"/>
      <c r="S33" s="82" t="str">
        <f>IF(ISNA(VLOOKUP(B33,HOCPHI!$B$5:$WX$9797,7,0)),"",IF(VLOOKUP(B33,HOCPHI!$B$5:$WX$9797,7,0)="","",VLOOKUP(B33,HOCPHI!$B$5:$WX$9797,7,0)))</f>
        <v/>
      </c>
      <c r="T33" s="82">
        <f>IF(ISNA(VLOOKUP(B33,HOCPHI!$B$5:$WX$9797,10,0)),"",IF(VLOOKUP(B33,HOCPHI!$B$5:$WX$9797,10,0)="","",VLOOKUP(B33,HOCPHI!$B$5:$WX$9797,10,0)))</f>
        <v>3850000</v>
      </c>
      <c r="U33" s="82" t="str">
        <f>IF(ISNA(VLOOKUP(B33,HOCPHI!$B$5:$WX$9797,9,0)),"",IF(VLOOKUP(B33,HOCPHI!$B$5:$WX$9797,9,0)="","",VLOOKUP(B33,HOCPHI!$B$5:$WX$9797,9,0)))</f>
        <v/>
      </c>
      <c r="V33" s="59">
        <f t="shared" si="0"/>
        <v>1</v>
      </c>
      <c r="W33" s="59" t="str">
        <f t="shared" si="2"/>
        <v>Đ</v>
      </c>
    </row>
    <row r="34" spans="1:30" s="59" customFormat="1" ht="17.25" customHeight="1" x14ac:dyDescent="0.3">
      <c r="A34" s="156">
        <f t="shared" si="3"/>
        <v>27</v>
      </c>
      <c r="B34" s="161">
        <v>2227212029</v>
      </c>
      <c r="C34" s="162" t="s">
        <v>126</v>
      </c>
      <c r="D34" s="163" t="s">
        <v>127</v>
      </c>
      <c r="E34" s="53"/>
      <c r="F34" s="164" t="s">
        <v>148</v>
      </c>
      <c r="G34" s="99"/>
      <c r="H34" s="99"/>
      <c r="I34" s="99"/>
      <c r="J34" s="99"/>
      <c r="K34" s="99"/>
      <c r="L34" s="99"/>
      <c r="M34" s="99"/>
      <c r="N34" s="99"/>
      <c r="O34" s="119"/>
      <c r="P34" s="120">
        <f t="shared" si="1"/>
        <v>0</v>
      </c>
      <c r="Q34" s="58" t="str">
        <f>[2]!docle(P34)</f>
        <v>Khäng</v>
      </c>
      <c r="R34" s="57"/>
      <c r="S34" s="82" t="str">
        <f>IF(ISNA(VLOOKUP(B34,HOCPHI!$B$5:$WX$9797,7,0)),"",IF(VLOOKUP(B34,HOCPHI!$B$5:$WX$9797,7,0)="","",VLOOKUP(B34,HOCPHI!$B$5:$WX$9797,7,0)))</f>
        <v/>
      </c>
      <c r="T34" s="82">
        <f>IF(ISNA(VLOOKUP(B34,HOCPHI!$B$5:$WX$9797,10,0)),"",IF(VLOOKUP(B34,HOCPHI!$B$5:$WX$9797,10,0)="","",VLOOKUP(B34,HOCPHI!$B$5:$WX$9797,10,0)))</f>
        <v>3850000</v>
      </c>
      <c r="U34" s="82" t="str">
        <f>IF(ISNA(VLOOKUP(B34,HOCPHI!$B$5:$WX$9797,9,0)),"",IF(VLOOKUP(B34,HOCPHI!$B$5:$WX$9797,9,0)="","",VLOOKUP(B34,HOCPHI!$B$5:$WX$9797,9,0)))</f>
        <v/>
      </c>
      <c r="V34" s="59">
        <f t="shared" si="0"/>
        <v>1</v>
      </c>
      <c r="W34" s="59" t="str">
        <f t="shared" si="2"/>
        <v>Đ</v>
      </c>
    </row>
    <row r="35" spans="1:30" s="59" customFormat="1" ht="17.25" customHeight="1" x14ac:dyDescent="0.3">
      <c r="A35" s="156">
        <f t="shared" si="3"/>
        <v>28</v>
      </c>
      <c r="B35" s="161">
        <v>2226212030</v>
      </c>
      <c r="C35" s="162" t="s">
        <v>128</v>
      </c>
      <c r="D35" s="163" t="s">
        <v>129</v>
      </c>
      <c r="E35" s="53"/>
      <c r="F35" s="164" t="s">
        <v>148</v>
      </c>
      <c r="G35" s="99"/>
      <c r="H35" s="99"/>
      <c r="I35" s="99"/>
      <c r="J35" s="99"/>
      <c r="K35" s="99"/>
      <c r="L35" s="99"/>
      <c r="M35" s="99"/>
      <c r="N35" s="99"/>
      <c r="O35" s="119"/>
      <c r="P35" s="120">
        <f t="shared" si="1"/>
        <v>0</v>
      </c>
      <c r="Q35" s="58" t="str">
        <f>[2]!docle(P35)</f>
        <v>Khäng</v>
      </c>
      <c r="R35" s="57"/>
      <c r="S35" s="82" t="str">
        <f>IF(ISNA(VLOOKUP(B35,HOCPHI!$B$5:$WX$9797,7,0)),"",IF(VLOOKUP(B35,HOCPHI!$B$5:$WX$9797,7,0)="","",VLOOKUP(B35,HOCPHI!$B$5:$WX$9797,7,0)))</f>
        <v/>
      </c>
      <c r="T35" s="82">
        <f>IF(ISNA(VLOOKUP(B35,HOCPHI!$B$5:$WX$9797,10,0)),"",IF(VLOOKUP(B35,HOCPHI!$B$5:$WX$9797,10,0)="","",VLOOKUP(B35,HOCPHI!$B$5:$WX$9797,10,0)))</f>
        <v>3850000</v>
      </c>
      <c r="U35" s="82" t="str">
        <f>IF(ISNA(VLOOKUP(B35,HOCPHI!$B$5:$WX$9797,9,0)),"",IF(VLOOKUP(B35,HOCPHI!$B$5:$WX$9797,9,0)="","",VLOOKUP(B35,HOCPHI!$B$5:$WX$9797,9,0)))</f>
        <v/>
      </c>
      <c r="V35" s="59">
        <f t="shared" si="0"/>
        <v>1</v>
      </c>
      <c r="W35" s="59" t="str">
        <f t="shared" si="2"/>
        <v>S</v>
      </c>
    </row>
    <row r="36" spans="1:30" s="59" customFormat="1" ht="17.25" customHeight="1" x14ac:dyDescent="0.3">
      <c r="A36" s="156">
        <f t="shared" si="3"/>
        <v>29</v>
      </c>
      <c r="B36" s="161">
        <v>2226212031</v>
      </c>
      <c r="C36" s="162" t="s">
        <v>130</v>
      </c>
      <c r="D36" s="163" t="s">
        <v>131</v>
      </c>
      <c r="E36" s="53"/>
      <c r="F36" s="164" t="s">
        <v>148</v>
      </c>
      <c r="G36" s="99"/>
      <c r="H36" s="99"/>
      <c r="I36" s="99"/>
      <c r="J36" s="99"/>
      <c r="K36" s="99"/>
      <c r="L36" s="99"/>
      <c r="M36" s="99"/>
      <c r="N36" s="99"/>
      <c r="O36" s="119"/>
      <c r="P36" s="120">
        <f t="shared" si="1"/>
        <v>0</v>
      </c>
      <c r="Q36" s="58" t="str">
        <f>[2]!docle(P36)</f>
        <v>Khäng</v>
      </c>
      <c r="R36" s="57"/>
      <c r="S36" s="82" t="str">
        <f>IF(ISNA(VLOOKUP(B36,HOCPHI!$B$5:$WX$9797,7,0)),"",IF(VLOOKUP(B36,HOCPHI!$B$5:$WX$9797,7,0)="","",VLOOKUP(B36,HOCPHI!$B$5:$WX$9797,7,0)))</f>
        <v/>
      </c>
      <c r="T36" s="82">
        <f>IF(ISNA(VLOOKUP(B36,HOCPHI!$B$5:$WX$9797,10,0)),"",IF(VLOOKUP(B36,HOCPHI!$B$5:$WX$9797,10,0)="","",VLOOKUP(B36,HOCPHI!$B$5:$WX$9797,10,0)))</f>
        <v>3850000</v>
      </c>
      <c r="U36" s="82" t="str">
        <f>IF(ISNA(VLOOKUP(B36,HOCPHI!$B$5:$WX$9797,9,0)),"",IF(VLOOKUP(B36,HOCPHI!$B$5:$WX$9797,9,0)="","",VLOOKUP(B36,HOCPHI!$B$5:$WX$9797,9,0)))</f>
        <v/>
      </c>
      <c r="V36" s="59">
        <f t="shared" si="0"/>
        <v>1</v>
      </c>
      <c r="W36" s="59" t="str">
        <f t="shared" si="2"/>
        <v>Đ</v>
      </c>
    </row>
    <row r="37" spans="1:30" s="59" customFormat="1" ht="17.25" customHeight="1" x14ac:dyDescent="0.3">
      <c r="A37" s="156">
        <f t="shared" si="3"/>
        <v>30</v>
      </c>
      <c r="B37" s="161">
        <v>2227212032</v>
      </c>
      <c r="C37" s="162" t="s">
        <v>132</v>
      </c>
      <c r="D37" s="163" t="s">
        <v>133</v>
      </c>
      <c r="E37" s="53"/>
      <c r="F37" s="164" t="s">
        <v>148</v>
      </c>
      <c r="G37" s="99"/>
      <c r="H37" s="99"/>
      <c r="I37" s="99"/>
      <c r="J37" s="99"/>
      <c r="K37" s="99"/>
      <c r="L37" s="99"/>
      <c r="M37" s="99"/>
      <c r="N37" s="99"/>
      <c r="O37" s="119"/>
      <c r="P37" s="120">
        <f t="shared" si="1"/>
        <v>0</v>
      </c>
      <c r="Q37" s="58" t="str">
        <f>[2]!docle(P37)</f>
        <v>Khäng</v>
      </c>
      <c r="R37" s="57"/>
      <c r="S37" s="82" t="str">
        <f>IF(ISNA(VLOOKUP(B37,HOCPHI!$B$5:$WX$9797,7,0)),"",IF(VLOOKUP(B37,HOCPHI!$B$5:$WX$9797,7,0)="","",VLOOKUP(B37,HOCPHI!$B$5:$WX$9797,7,0)))</f>
        <v>HP</v>
      </c>
      <c r="T37" s="82">
        <f>IF(ISNA(VLOOKUP(B37,HOCPHI!$B$5:$WX$9797,10,0)),"",IF(VLOOKUP(B37,HOCPHI!$B$5:$WX$9797,10,0)="","",VLOOKUP(B37,HOCPHI!$B$5:$WX$9797,10,0)))</f>
        <v>0</v>
      </c>
      <c r="U37" s="82" t="str">
        <f>IF(ISNA(VLOOKUP(B37,HOCPHI!$B$5:$WX$9797,9,0)),"",IF(VLOOKUP(B37,HOCPHI!$B$5:$WX$9797,9,0)="","",VLOOKUP(B37,HOCPHI!$B$5:$WX$9797,9,0)))</f>
        <v/>
      </c>
      <c r="V37" s="59">
        <f t="shared" si="0"/>
        <v>1</v>
      </c>
      <c r="W37" s="59" t="str">
        <f t="shared" si="2"/>
        <v>Đ</v>
      </c>
    </row>
    <row r="38" spans="1:30" s="59" customFormat="1" ht="17.25" customHeight="1" x14ac:dyDescent="0.3">
      <c r="A38" s="156">
        <f t="shared" si="3"/>
        <v>31</v>
      </c>
      <c r="B38" s="161">
        <v>2226212033</v>
      </c>
      <c r="C38" s="162" t="s">
        <v>134</v>
      </c>
      <c r="D38" s="163" t="s">
        <v>135</v>
      </c>
      <c r="E38" s="53"/>
      <c r="F38" s="164" t="s">
        <v>148</v>
      </c>
      <c r="G38" s="99"/>
      <c r="H38" s="99"/>
      <c r="I38" s="99"/>
      <c r="J38" s="99"/>
      <c r="K38" s="99"/>
      <c r="L38" s="99"/>
      <c r="M38" s="99"/>
      <c r="N38" s="99"/>
      <c r="O38" s="119"/>
      <c r="P38" s="120">
        <f t="shared" si="1"/>
        <v>0</v>
      </c>
      <c r="Q38" s="58" t="str">
        <f>[2]!docle(P38)</f>
        <v>Khäng</v>
      </c>
      <c r="R38" s="57"/>
      <c r="S38" s="82" t="str">
        <f>IF(ISNA(VLOOKUP(B38,HOCPHI!$B$5:$WX$9797,7,0)),"",IF(VLOOKUP(B38,HOCPHI!$B$5:$WX$9797,7,0)="","",VLOOKUP(B38,HOCPHI!$B$5:$WX$9797,7,0)))</f>
        <v/>
      </c>
      <c r="T38" s="82">
        <f>IF(ISNA(VLOOKUP(B38,HOCPHI!$B$5:$WX$9797,10,0)),"",IF(VLOOKUP(B38,HOCPHI!$B$5:$WX$9797,10,0)="","",VLOOKUP(B38,HOCPHI!$B$5:$WX$9797,10,0)))</f>
        <v>3850000</v>
      </c>
      <c r="U38" s="82" t="str">
        <f>IF(ISNA(VLOOKUP(B38,HOCPHI!$B$5:$WX$9797,9,0)),"",IF(VLOOKUP(B38,HOCPHI!$B$5:$WX$9797,9,0)="","",VLOOKUP(B38,HOCPHI!$B$5:$WX$9797,9,0)))</f>
        <v/>
      </c>
      <c r="V38" s="59">
        <f t="shared" si="0"/>
        <v>1</v>
      </c>
      <c r="W38" s="59" t="str">
        <f t="shared" si="2"/>
        <v>S</v>
      </c>
    </row>
    <row r="39" spans="1:30" s="59" customFormat="1" ht="17.25" customHeight="1" x14ac:dyDescent="0.3">
      <c r="A39" s="156">
        <f t="shared" si="3"/>
        <v>32</v>
      </c>
      <c r="B39" s="161">
        <v>2226212034</v>
      </c>
      <c r="C39" s="162" t="s">
        <v>136</v>
      </c>
      <c r="D39" s="163" t="s">
        <v>137</v>
      </c>
      <c r="E39" s="53"/>
      <c r="F39" s="164" t="s">
        <v>148</v>
      </c>
      <c r="G39" s="99"/>
      <c r="H39" s="99"/>
      <c r="I39" s="99"/>
      <c r="J39" s="99"/>
      <c r="K39" s="99"/>
      <c r="L39" s="99"/>
      <c r="M39" s="99"/>
      <c r="N39" s="99"/>
      <c r="O39" s="119"/>
      <c r="P39" s="120">
        <f t="shared" si="1"/>
        <v>0</v>
      </c>
      <c r="Q39" s="58" t="str">
        <f>[2]!docle(P39)</f>
        <v>Khäng</v>
      </c>
      <c r="R39" s="57"/>
      <c r="S39" s="82" t="str">
        <f>IF(ISNA(VLOOKUP(B39,HOCPHI!$B$5:$WX$9797,7,0)),"",IF(VLOOKUP(B39,HOCPHI!$B$5:$WX$9797,7,0)="","",VLOOKUP(B39,HOCPHI!$B$5:$WX$9797,7,0)))</f>
        <v/>
      </c>
      <c r="T39" s="82">
        <f>IF(ISNA(VLOOKUP(B39,HOCPHI!$B$5:$WX$9797,10,0)),"",IF(VLOOKUP(B39,HOCPHI!$B$5:$WX$9797,10,0)="","",VLOOKUP(B39,HOCPHI!$B$5:$WX$9797,10,0)))</f>
        <v>3850000</v>
      </c>
      <c r="U39" s="82" t="str">
        <f>IF(ISNA(VLOOKUP(B39,HOCPHI!$B$5:$WX$9797,9,0)),"",IF(VLOOKUP(B39,HOCPHI!$B$5:$WX$9797,9,0)="","",VLOOKUP(B39,HOCPHI!$B$5:$WX$9797,9,0)))</f>
        <v/>
      </c>
      <c r="V39" s="59">
        <f t="shared" si="0"/>
        <v>1</v>
      </c>
      <c r="W39" s="59" t="str">
        <f t="shared" si="2"/>
        <v>Đ</v>
      </c>
    </row>
    <row r="40" spans="1:30" s="59" customFormat="1" ht="17.25" customHeight="1" x14ac:dyDescent="0.3">
      <c r="A40" s="156">
        <f t="shared" si="3"/>
        <v>33</v>
      </c>
      <c r="B40" s="161">
        <v>2227212036</v>
      </c>
      <c r="C40" s="162" t="s">
        <v>138</v>
      </c>
      <c r="D40" s="163" t="s">
        <v>139</v>
      </c>
      <c r="E40" s="53"/>
      <c r="F40" s="164" t="s">
        <v>148</v>
      </c>
      <c r="G40" s="99"/>
      <c r="H40" s="99"/>
      <c r="I40" s="99"/>
      <c r="J40" s="99"/>
      <c r="K40" s="99"/>
      <c r="L40" s="99"/>
      <c r="M40" s="99"/>
      <c r="N40" s="99"/>
      <c r="O40" s="119"/>
      <c r="P40" s="120">
        <f t="shared" si="1"/>
        <v>0</v>
      </c>
      <c r="Q40" s="58" t="str">
        <f>[2]!docle(P40)</f>
        <v>Khäng</v>
      </c>
      <c r="R40" s="57"/>
      <c r="S40" s="82" t="str">
        <f>IF(ISNA(VLOOKUP(B40,HOCPHI!$B$5:$WX$9797,7,0)),"",IF(VLOOKUP(B40,HOCPHI!$B$5:$WX$9797,7,0)="","",VLOOKUP(B40,HOCPHI!$B$5:$WX$9797,7,0)))</f>
        <v/>
      </c>
      <c r="T40" s="82">
        <f>IF(ISNA(VLOOKUP(B40,HOCPHI!$B$5:$WX$9797,10,0)),"",IF(VLOOKUP(B40,HOCPHI!$B$5:$WX$9797,10,0)="","",VLOOKUP(B40,HOCPHI!$B$5:$WX$9797,10,0)))</f>
        <v>3850000</v>
      </c>
      <c r="U40" s="82" t="str">
        <f>IF(ISNA(VLOOKUP(B40,HOCPHI!$B$5:$WX$9797,9,0)),"",IF(VLOOKUP(B40,HOCPHI!$B$5:$WX$9797,9,0)="","",VLOOKUP(B40,HOCPHI!$B$5:$WX$9797,9,0)))</f>
        <v/>
      </c>
      <c r="V40" s="59">
        <f t="shared" si="0"/>
        <v>1</v>
      </c>
      <c r="W40" s="59" t="str">
        <f t="shared" si="2"/>
        <v>Đ</v>
      </c>
    </row>
    <row r="41" spans="1:30" s="59" customFormat="1" ht="17.25" customHeight="1" x14ac:dyDescent="0.3">
      <c r="A41" s="156">
        <f t="shared" si="3"/>
        <v>34</v>
      </c>
      <c r="B41" s="161">
        <v>2227212037</v>
      </c>
      <c r="C41" s="162" t="s">
        <v>140</v>
      </c>
      <c r="D41" s="163" t="s">
        <v>141</v>
      </c>
      <c r="E41" s="53"/>
      <c r="F41" s="164" t="s">
        <v>148</v>
      </c>
      <c r="G41" s="99"/>
      <c r="H41" s="99"/>
      <c r="I41" s="99"/>
      <c r="J41" s="99"/>
      <c r="K41" s="99"/>
      <c r="L41" s="99"/>
      <c r="M41" s="99"/>
      <c r="N41" s="99"/>
      <c r="O41" s="119"/>
      <c r="P41" s="120">
        <f t="shared" si="1"/>
        <v>0</v>
      </c>
      <c r="Q41" s="58" t="str">
        <f>[2]!docle(P41)</f>
        <v>Khäng</v>
      </c>
      <c r="R41" s="57"/>
      <c r="S41" s="82" t="str">
        <f>IF(ISNA(VLOOKUP(B41,HOCPHI!$B$5:$WX$9797,7,0)),"",IF(VLOOKUP(B41,HOCPHI!$B$5:$WX$9797,7,0)="","",VLOOKUP(B41,HOCPHI!$B$5:$WX$9797,7,0)))</f>
        <v/>
      </c>
      <c r="T41" s="82">
        <f>IF(ISNA(VLOOKUP(B41,HOCPHI!$B$5:$WX$9797,10,0)),"",IF(VLOOKUP(B41,HOCPHI!$B$5:$WX$9797,10,0)="","",VLOOKUP(B41,HOCPHI!$B$5:$WX$9797,10,0)))</f>
        <v>3850000</v>
      </c>
      <c r="U41" s="82" t="str">
        <f>IF(ISNA(VLOOKUP(B41,HOCPHI!$B$5:$WX$9797,9,0)),"",IF(VLOOKUP(B41,HOCPHI!$B$5:$WX$9797,9,0)="","",VLOOKUP(B41,HOCPHI!$B$5:$WX$9797,9,0)))</f>
        <v/>
      </c>
      <c r="V41" s="59">
        <f t="shared" si="0"/>
        <v>1</v>
      </c>
      <c r="W41" s="59" t="str">
        <f t="shared" si="2"/>
        <v>Đ</v>
      </c>
    </row>
    <row r="42" spans="1:30" s="59" customFormat="1" ht="17.25" customHeight="1" x14ac:dyDescent="0.3">
      <c r="A42" s="156">
        <f t="shared" si="3"/>
        <v>35</v>
      </c>
      <c r="B42" s="165">
        <v>2127212610</v>
      </c>
      <c r="C42" s="166" t="s">
        <v>142</v>
      </c>
      <c r="D42" s="167" t="s">
        <v>143</v>
      </c>
      <c r="E42" s="53"/>
      <c r="F42" s="168" t="s">
        <v>148</v>
      </c>
      <c r="G42" s="99"/>
      <c r="H42" s="99"/>
      <c r="I42" s="99"/>
      <c r="J42" s="99"/>
      <c r="K42" s="99"/>
      <c r="L42" s="99"/>
      <c r="M42" s="99"/>
      <c r="N42" s="99"/>
      <c r="O42" s="119"/>
      <c r="P42" s="120">
        <f t="shared" si="1"/>
        <v>0</v>
      </c>
      <c r="Q42" s="58" t="str">
        <f>[2]!docle(P42)</f>
        <v>Khäng</v>
      </c>
      <c r="R42" s="57"/>
      <c r="S42" s="82" t="str">
        <f>IF(ISNA(VLOOKUP(B42,HOCPHI!$B$5:$WX$9797,7,0)),"",IF(VLOOKUP(B42,HOCPHI!$B$5:$WX$9797,7,0)="","",VLOOKUP(B42,HOCPHI!$B$5:$WX$9797,7,0)))</f>
        <v/>
      </c>
      <c r="T42" s="82">
        <f>IF(ISNA(VLOOKUP(B42,HOCPHI!$B$5:$WX$9797,10,0)),"",IF(VLOOKUP(B42,HOCPHI!$B$5:$WX$9797,10,0)="","",VLOOKUP(B42,HOCPHI!$B$5:$WX$9797,10,0)))</f>
        <v>3850000</v>
      </c>
      <c r="U42" s="82" t="str">
        <f>IF(ISNA(VLOOKUP(B42,HOCPHI!$B$5:$WX$9797,9,0)),"",IF(VLOOKUP(B42,HOCPHI!$B$5:$WX$9797,9,0)="","",VLOOKUP(B42,HOCPHI!$B$5:$WX$9797,9,0)))</f>
        <v/>
      </c>
      <c r="V42" s="59">
        <f t="shared" si="0"/>
        <v>1</v>
      </c>
      <c r="W42" s="59" t="str">
        <f t="shared" si="2"/>
        <v>S</v>
      </c>
    </row>
    <row r="43" spans="1:30" s="59" customFormat="1" ht="7.5" customHeight="1" x14ac:dyDescent="0.3">
      <c r="A43" s="87"/>
      <c r="B43" s="88"/>
      <c r="C43" s="89"/>
      <c r="D43" s="90"/>
      <c r="E43" s="90"/>
      <c r="F43" s="91"/>
      <c r="G43" s="92"/>
      <c r="H43" s="93"/>
      <c r="I43" s="93"/>
      <c r="J43" s="93"/>
      <c r="K43" s="93"/>
      <c r="L43" s="93"/>
      <c r="M43" s="93"/>
      <c r="N43" s="93"/>
      <c r="O43" s="94"/>
      <c r="P43" s="95"/>
      <c r="Q43" s="96"/>
      <c r="R43" s="93"/>
      <c r="S43" s="82"/>
      <c r="T43" s="82"/>
      <c r="U43" s="82"/>
    </row>
    <row r="44" spans="1:30" s="59" customFormat="1" ht="17.25" customHeight="1" x14ac:dyDescent="0.3">
      <c r="A44" s="87"/>
      <c r="B44" s="198" t="s">
        <v>39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05"/>
      <c r="M44" s="93"/>
      <c r="N44" s="93"/>
      <c r="O44" s="94"/>
      <c r="P44" s="95"/>
      <c r="Q44" s="96"/>
      <c r="R44" s="93"/>
      <c r="S44" s="82"/>
      <c r="T44" s="82"/>
      <c r="U44" s="82"/>
    </row>
    <row r="45" spans="1:30" s="59" customFormat="1" ht="16.5" customHeight="1" x14ac:dyDescent="0.3">
      <c r="A45" s="87"/>
      <c r="B45" s="97" t="s">
        <v>1</v>
      </c>
      <c r="C45" s="199" t="s">
        <v>40</v>
      </c>
      <c r="D45" s="200"/>
      <c r="E45" s="158"/>
      <c r="F45" s="98" t="s">
        <v>44</v>
      </c>
      <c r="G45" s="201" t="s">
        <v>45</v>
      </c>
      <c r="H45" s="202"/>
      <c r="I45" s="199" t="s">
        <v>26</v>
      </c>
      <c r="J45" s="200"/>
      <c r="K45" s="203"/>
      <c r="L45" s="93"/>
      <c r="M45" s="93"/>
      <c r="N45" s="94"/>
      <c r="O45" s="95"/>
      <c r="P45" s="96"/>
      <c r="Q45" s="93"/>
      <c r="R45" s="82"/>
      <c r="T45" s="82"/>
      <c r="U45" s="82"/>
      <c r="V45" s="188" t="s">
        <v>46</v>
      </c>
      <c r="W45" s="188"/>
      <c r="X45" s="188"/>
      <c r="Y45" s="188"/>
      <c r="Z45" s="188"/>
      <c r="AA45" s="188"/>
      <c r="AB45" s="188"/>
      <c r="AC45" s="188"/>
      <c r="AD45" s="188"/>
    </row>
    <row r="46" spans="1:30" s="59" customFormat="1" ht="17.25" customHeight="1" x14ac:dyDescent="0.3">
      <c r="A46" s="87"/>
      <c r="B46" s="99">
        <v>1</v>
      </c>
      <c r="C46" s="205" t="s">
        <v>41</v>
      </c>
      <c r="D46" s="206"/>
      <c r="E46" s="157"/>
      <c r="F46" s="100">
        <f>COUNTIF($P$8:$P$42,"&gt;=4")</f>
        <v>0</v>
      </c>
      <c r="G46" s="207">
        <f>F46/$F$48</f>
        <v>0</v>
      </c>
      <c r="H46" s="208"/>
      <c r="I46" s="102"/>
      <c r="J46" s="103"/>
      <c r="K46" s="104"/>
      <c r="L46" s="93"/>
      <c r="M46" s="93"/>
      <c r="N46" s="94"/>
      <c r="O46" s="95"/>
      <c r="P46" s="96"/>
      <c r="Q46" s="93"/>
      <c r="R46" s="82"/>
      <c r="T46" s="82">
        <f>COUNTIF(T8:T42,"&gt;0")</f>
        <v>26</v>
      </c>
      <c r="U46" s="82"/>
      <c r="V46" s="7" t="s">
        <v>10</v>
      </c>
      <c r="W46" s="8" t="s">
        <v>11</v>
      </c>
      <c r="X46" s="8" t="s">
        <v>12</v>
      </c>
      <c r="Y46" s="8" t="s">
        <v>13</v>
      </c>
      <c r="Z46" s="8" t="s">
        <v>14</v>
      </c>
      <c r="AA46" s="8" t="s">
        <v>15</v>
      </c>
      <c r="AB46" s="8" t="s">
        <v>16</v>
      </c>
      <c r="AC46" s="8" t="s">
        <v>17</v>
      </c>
      <c r="AD46" s="8" t="s">
        <v>18</v>
      </c>
    </row>
    <row r="47" spans="1:30" s="59" customFormat="1" ht="17.25" customHeight="1" x14ac:dyDescent="0.3">
      <c r="A47" s="87"/>
      <c r="B47" s="99">
        <v>2</v>
      </c>
      <c r="C47" s="205" t="s">
        <v>42</v>
      </c>
      <c r="D47" s="206"/>
      <c r="E47" s="157"/>
      <c r="F47" s="100">
        <f>COUNTIF($P$8:$P$42,"&lt;4")</f>
        <v>35</v>
      </c>
      <c r="G47" s="207">
        <f>F47/$F$48</f>
        <v>1</v>
      </c>
      <c r="H47" s="208"/>
      <c r="I47" s="102"/>
      <c r="J47" s="103"/>
      <c r="K47" s="104"/>
      <c r="L47" s="93"/>
      <c r="M47" s="93"/>
      <c r="N47" s="94"/>
      <c r="O47" s="95"/>
      <c r="P47" s="96"/>
      <c r="Q47" s="93"/>
      <c r="R47" s="82"/>
      <c r="T47" s="82"/>
      <c r="U47" s="82"/>
      <c r="V47" s="106">
        <f t="shared" ref="V47:AC47" si="4">COUNTIF(G8:G42,"&gt;0")</f>
        <v>0</v>
      </c>
      <c r="W47" s="106">
        <f t="shared" si="4"/>
        <v>0</v>
      </c>
      <c r="X47" s="106">
        <f t="shared" si="4"/>
        <v>0</v>
      </c>
      <c r="Y47" s="106">
        <f t="shared" si="4"/>
        <v>0</v>
      </c>
      <c r="Z47" s="106">
        <f t="shared" si="4"/>
        <v>0</v>
      </c>
      <c r="AA47" s="106">
        <f t="shared" si="4"/>
        <v>0</v>
      </c>
      <c r="AB47" s="106">
        <f t="shared" si="4"/>
        <v>0</v>
      </c>
      <c r="AC47" s="106">
        <f t="shared" si="4"/>
        <v>0</v>
      </c>
      <c r="AD47" s="106">
        <f>COUNTIF(O8:O42,"&gt;=0")</f>
        <v>0</v>
      </c>
    </row>
    <row r="48" spans="1:30" x14ac:dyDescent="0.25">
      <c r="A48" s="6"/>
      <c r="B48" s="209" t="s">
        <v>43</v>
      </c>
      <c r="C48" s="210"/>
      <c r="D48" s="211"/>
      <c r="E48" s="160"/>
      <c r="F48" s="159">
        <f>SUM(F46:F47)</f>
        <v>35</v>
      </c>
      <c r="G48" s="212">
        <f>SUM(G46:I47)</f>
        <v>1</v>
      </c>
      <c r="H48" s="213"/>
      <c r="I48" s="102"/>
      <c r="J48" s="103"/>
      <c r="K48" s="104"/>
      <c r="R48" s="79"/>
      <c r="S48" s="2"/>
      <c r="T48" s="124"/>
      <c r="U48" s="124"/>
      <c r="V48" s="2"/>
    </row>
    <row r="49" spans="1:21" s="59" customFormat="1" ht="7.5" customHeight="1" x14ac:dyDescent="0.3">
      <c r="A49" s="87"/>
      <c r="B49" s="88"/>
      <c r="C49" s="89"/>
      <c r="D49" s="90"/>
      <c r="E49" s="90"/>
      <c r="F49" s="91"/>
      <c r="G49" s="92"/>
      <c r="H49" s="93"/>
      <c r="I49" s="93"/>
      <c r="J49" s="93"/>
      <c r="K49" s="93"/>
      <c r="L49" s="93"/>
      <c r="M49" s="93"/>
      <c r="N49" s="93"/>
      <c r="O49" s="94"/>
      <c r="P49" s="95"/>
      <c r="Q49" s="96"/>
      <c r="R49" s="93"/>
      <c r="S49" s="82"/>
      <c r="T49" s="82"/>
      <c r="U49" s="82"/>
    </row>
    <row r="50" spans="1:21" s="41" customFormat="1" ht="15.75" x14ac:dyDescent="0.25">
      <c r="C50" s="42"/>
      <c r="D50" s="116"/>
      <c r="E50" s="116"/>
      <c r="F50" s="43"/>
      <c r="G50" s="43"/>
      <c r="K50" s="44"/>
      <c r="O50" s="43"/>
      <c r="Q50" s="132" t="str">
        <f ca="1">"Đà Nẵng, ngày"&amp;" "&amp; TEXT(DAY(NOW()),"00") &amp;" tháng" &amp; " "&amp; TEXT(MONTH(NOW()),"00") &amp; " năm " &amp; YEAR(NOW())</f>
        <v>Đà Nẵng, ngày 02 tháng 01 năm 2018</v>
      </c>
      <c r="S50" s="83"/>
      <c r="T50" s="83"/>
      <c r="U50" s="83"/>
    </row>
    <row r="51" spans="1:21" s="129" customFormat="1" ht="15" customHeight="1" x14ac:dyDescent="0.25">
      <c r="A51" s="128" t="s">
        <v>58</v>
      </c>
      <c r="B51" s="140"/>
      <c r="C51" s="141"/>
      <c r="D51" s="138" t="s">
        <v>54</v>
      </c>
      <c r="I51" s="129" t="s">
        <v>65</v>
      </c>
      <c r="Q51" s="129" t="s">
        <v>57</v>
      </c>
    </row>
    <row r="52" spans="1:21" s="47" customFormat="1" ht="15.75" x14ac:dyDescent="0.25">
      <c r="A52" s="46"/>
      <c r="B52" s="142"/>
      <c r="C52" s="204"/>
      <c r="D52" s="204"/>
      <c r="E52" s="204"/>
      <c r="F52" s="204"/>
      <c r="I52" s="155"/>
      <c r="N52" s="45"/>
      <c r="Q52" s="155"/>
    </row>
    <row r="53" spans="1:21" s="47" customFormat="1" ht="15.75" x14ac:dyDescent="0.25">
      <c r="A53" s="46"/>
      <c r="B53" s="142"/>
      <c r="C53" s="48"/>
      <c r="D53" s="48"/>
      <c r="K53" s="49"/>
      <c r="N53" s="45"/>
    </row>
    <row r="54" spans="1:21" s="47" customFormat="1" ht="15.75" x14ac:dyDescent="0.25">
      <c r="A54" s="46"/>
      <c r="B54" s="142"/>
      <c r="C54" s="48"/>
      <c r="D54" s="48"/>
      <c r="E54" s="49"/>
      <c r="N54" s="49"/>
    </row>
    <row r="55" spans="1:21" s="47" customFormat="1" ht="15.75" x14ac:dyDescent="0.25">
      <c r="A55" s="46"/>
      <c r="B55" s="142"/>
      <c r="C55" s="48"/>
      <c r="D55" s="48"/>
      <c r="E55" s="49"/>
      <c r="N55" s="49"/>
    </row>
    <row r="56" spans="1:21" s="45" customFormat="1" ht="15.75" x14ac:dyDescent="0.25">
      <c r="A56" s="128" t="s">
        <v>59</v>
      </c>
      <c r="B56" s="143"/>
      <c r="D56" s="138" t="s">
        <v>66</v>
      </c>
      <c r="I56" s="137" t="s">
        <v>67</v>
      </c>
      <c r="Q56" s="129" t="s">
        <v>60</v>
      </c>
    </row>
  </sheetData>
  <mergeCells count="23">
    <mergeCell ref="C52:F52"/>
    <mergeCell ref="C46:D46"/>
    <mergeCell ref="G46:H46"/>
    <mergeCell ref="C47:D47"/>
    <mergeCell ref="G47:H47"/>
    <mergeCell ref="B48:D48"/>
    <mergeCell ref="G48:H48"/>
    <mergeCell ref="V45:AD45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4:K44"/>
    <mergeCell ref="C45:D45"/>
    <mergeCell ref="G45:H45"/>
    <mergeCell ref="I45:K45"/>
  </mergeCells>
  <conditionalFormatting sqref="P8:P42">
    <cfRule type="cellIs" dxfId="20" priority="7" operator="between">
      <formula>0</formula>
      <formula>3.9</formula>
    </cfRule>
  </conditionalFormatting>
  <conditionalFormatting sqref="P7">
    <cfRule type="cellIs" dxfId="19" priority="6" operator="notEqual">
      <formula>100</formula>
    </cfRule>
  </conditionalFormatting>
  <conditionalFormatting sqref="G8:O42">
    <cfRule type="cellIs" dxfId="18" priority="4" operator="greaterThan">
      <formula>10</formula>
    </cfRule>
    <cfRule type="cellIs" dxfId="17" priority="5" operator="equal">
      <formula>0</formula>
    </cfRule>
  </conditionalFormatting>
  <conditionalFormatting sqref="V8:V42">
    <cfRule type="cellIs" dxfId="16" priority="3" operator="greaterThan">
      <formula>1</formula>
    </cfRule>
  </conditionalFormatting>
  <conditionalFormatting sqref="W8:W42">
    <cfRule type="cellIs" dxfId="15" priority="2" operator="equal">
      <formula>"S"</formula>
    </cfRule>
  </conditionalFormatting>
  <conditionalFormatting sqref="F8:F42">
    <cfRule type="cellIs" dxfId="14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58"/>
  <sheetViews>
    <sheetView workbookViewId="0">
      <pane xSplit="6" ySplit="7" topLeftCell="G38" activePane="bottomRight" state="frozen"/>
      <selection pane="topRight" activeCell="F1" sqref="F1"/>
      <selection pane="bottomLeft" activeCell="A8" sqref="A8"/>
      <selection pane="bottomRight" activeCell="P49" sqref="P49"/>
    </sheetView>
  </sheetViews>
  <sheetFormatPr defaultRowHeight="15" x14ac:dyDescent="0.25"/>
  <cols>
    <col min="1" max="1" width="3.85546875" style="3" customWidth="1"/>
    <col min="2" max="2" width="9.7109375" style="50" customWidth="1"/>
    <col min="3" max="3" width="17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79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89" t="s">
        <v>56</v>
      </c>
      <c r="B1" s="189"/>
      <c r="C1" s="189"/>
      <c r="D1" s="121"/>
      <c r="E1" s="27"/>
      <c r="F1" s="190" t="s">
        <v>68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3" x14ac:dyDescent="0.25">
      <c r="A2" s="191" t="s">
        <v>0</v>
      </c>
      <c r="B2" s="191"/>
      <c r="C2" s="191"/>
      <c r="D2" s="30" t="s">
        <v>28</v>
      </c>
      <c r="E2" s="28"/>
      <c r="G2" s="78" t="str">
        <f>VLOOKUP(G3,'[1]Khoa &amp; Môn'!$C:$F,3,0)</f>
        <v>NGHỆ THUẬT LÃNH ĐẠO</v>
      </c>
      <c r="J2" s="29"/>
      <c r="K2" s="29"/>
      <c r="L2" s="30"/>
      <c r="M2" s="31"/>
      <c r="N2" s="31"/>
      <c r="O2" s="5"/>
      <c r="Q2" s="16" t="s">
        <v>52</v>
      </c>
      <c r="R2" s="153">
        <v>5</v>
      </c>
    </row>
    <row r="3" spans="1:23" x14ac:dyDescent="0.25">
      <c r="A3" s="32"/>
      <c r="B3" s="32"/>
      <c r="C3" s="33"/>
      <c r="D3" s="30" t="s">
        <v>31</v>
      </c>
      <c r="E3" s="28"/>
      <c r="G3" s="78" t="s">
        <v>75</v>
      </c>
      <c r="J3" s="34"/>
      <c r="K3" s="34"/>
      <c r="L3" s="35"/>
      <c r="M3" s="36"/>
      <c r="N3" s="36"/>
      <c r="O3" s="5"/>
      <c r="Q3" s="20" t="s">
        <v>29</v>
      </c>
      <c r="R3" s="153">
        <f>VLOOKUP(G3,'[1]Khoa &amp; Môn'!$C:$F,4,0)</f>
        <v>2</v>
      </c>
    </row>
    <row r="4" spans="1:23" x14ac:dyDescent="0.25">
      <c r="A4" s="37"/>
      <c r="B4" s="37" t="s">
        <v>30</v>
      </c>
      <c r="C4" s="38">
        <v>43110</v>
      </c>
      <c r="D4" s="39"/>
      <c r="E4" s="39"/>
      <c r="F4" s="37"/>
      <c r="G4" s="192"/>
      <c r="H4" s="192"/>
      <c r="I4" s="192"/>
      <c r="J4" s="192"/>
      <c r="K4" s="192"/>
      <c r="L4" s="192"/>
      <c r="M4" s="192"/>
      <c r="N4" s="37"/>
      <c r="O4" s="37"/>
      <c r="P4" s="37"/>
      <c r="Q4" s="20" t="s">
        <v>23</v>
      </c>
      <c r="R4" s="18">
        <v>1</v>
      </c>
      <c r="T4" s="131" t="s">
        <v>53</v>
      </c>
      <c r="U4" s="131"/>
    </row>
    <row r="5" spans="1:23" x14ac:dyDescent="0.25">
      <c r="A5" s="193" t="s">
        <v>1</v>
      </c>
      <c r="B5" s="193" t="s">
        <v>4</v>
      </c>
      <c r="C5" s="194" t="s">
        <v>5</v>
      </c>
      <c r="D5" s="195"/>
      <c r="E5" s="154"/>
      <c r="F5" s="193" t="s">
        <v>6</v>
      </c>
      <c r="G5" s="196" t="s">
        <v>7</v>
      </c>
      <c r="H5" s="196"/>
      <c r="I5" s="196"/>
      <c r="J5" s="196"/>
      <c r="K5" s="196"/>
      <c r="L5" s="196"/>
      <c r="M5" s="196"/>
      <c r="N5" s="196"/>
      <c r="O5" s="196"/>
      <c r="P5" s="197" t="s">
        <v>8</v>
      </c>
      <c r="Q5" s="197"/>
      <c r="R5" s="193" t="s">
        <v>9</v>
      </c>
    </row>
    <row r="6" spans="1:23" s="5" customFormat="1" ht="25.5" customHeight="1" x14ac:dyDescent="0.25">
      <c r="A6" s="193"/>
      <c r="B6" s="193"/>
      <c r="C6" s="194"/>
      <c r="D6" s="195"/>
      <c r="E6" s="154"/>
      <c r="F6" s="193"/>
      <c r="G6" s="7" t="s">
        <v>36</v>
      </c>
      <c r="H6" s="8" t="s">
        <v>47</v>
      </c>
      <c r="I6" s="8" t="s">
        <v>48</v>
      </c>
      <c r="J6" s="8" t="s">
        <v>14</v>
      </c>
      <c r="K6" s="8" t="s">
        <v>49</v>
      </c>
      <c r="L6" s="8" t="s">
        <v>50</v>
      </c>
      <c r="M6" s="8" t="s">
        <v>51</v>
      </c>
      <c r="N6" s="8" t="s">
        <v>15</v>
      </c>
      <c r="O6" s="8" t="s">
        <v>38</v>
      </c>
      <c r="P6" s="8" t="s">
        <v>19</v>
      </c>
      <c r="Q6" s="8" t="s">
        <v>20</v>
      </c>
      <c r="R6" s="193"/>
      <c r="S6" s="80" t="s">
        <v>32</v>
      </c>
      <c r="T6" s="80"/>
      <c r="U6" s="80"/>
    </row>
    <row r="7" spans="1:23" s="40" customFormat="1" ht="11.25" customHeight="1" x14ac:dyDescent="0.25">
      <c r="A7" s="193"/>
      <c r="B7" s="193"/>
      <c r="C7" s="194"/>
      <c r="D7" s="195"/>
      <c r="E7" s="154"/>
      <c r="F7" s="193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f>SUM(G7:O7)</f>
        <v>100</v>
      </c>
      <c r="Q7" s="10"/>
      <c r="R7" s="193"/>
      <c r="S7" s="81"/>
      <c r="T7" s="81"/>
      <c r="U7" s="81"/>
    </row>
    <row r="8" spans="1:23" s="59" customFormat="1" ht="17.25" customHeight="1" x14ac:dyDescent="0.3">
      <c r="A8" s="156">
        <v>1</v>
      </c>
      <c r="B8" s="161">
        <v>2227212001</v>
      </c>
      <c r="C8" s="162" t="s">
        <v>80</v>
      </c>
      <c r="D8" s="163" t="s">
        <v>81</v>
      </c>
      <c r="E8" s="53"/>
      <c r="F8" s="164" t="s">
        <v>148</v>
      </c>
      <c r="G8" s="99"/>
      <c r="H8" s="99"/>
      <c r="I8" s="99"/>
      <c r="J8" s="99"/>
      <c r="K8" s="99"/>
      <c r="L8" s="99"/>
      <c r="M8" s="99"/>
      <c r="N8" s="99"/>
      <c r="O8" s="119"/>
      <c r="P8" s="120">
        <f>ROUND(IF(OR(O8&lt;1,O8="",O8="V",O8="DC",O8="LP",O8="HP"),0,SUMPRODUCT($G$7:$O$7,G8:O8)/$P$7),1)</f>
        <v>0</v>
      </c>
      <c r="Q8" s="58" t="str">
        <f>[2]!docle(P8)</f>
        <v>Khäng</v>
      </c>
      <c r="R8" s="57"/>
      <c r="S8" s="82" t="str">
        <f>IF(ISNA(VLOOKUP(B8,HOCPHI!$B$5:$WX$9797,7,0)),"",IF(VLOOKUP(B8,HOCPHI!$B$5:$WX$9797,7,0)="","",VLOOKUP(B8,HOCPHI!$B$5:$WX$9797,7,0)))</f>
        <v>HP</v>
      </c>
      <c r="T8" s="82">
        <f>IF(ISNA(VLOOKUP(B8,HOCPHI!$B$5:$WX$9797,10,0)),"",IF(VLOOKUP(B8,HOCPHI!$B$5:$WX$9797,10,0)="","",VLOOKUP(B8,HOCPHI!$B$5:$WX$9797,10,0)))</f>
        <v>0</v>
      </c>
      <c r="U8" s="82" t="str">
        <f>IF(ISNA(VLOOKUP(B8,HOCPHI!$B$5:$WX$9797,9,0)),"",IF(VLOOKUP(B8,HOCPHI!$B$5:$WX$9797,9,0)="","",VLOOKUP(B8,HOCPHI!$B$5:$WX$9797,9,0)))</f>
        <v/>
      </c>
      <c r="V8" s="59">
        <f t="shared" ref="V8:V44" si="0">COUNTIF($B$8:$B$2066,B8)</f>
        <v>1</v>
      </c>
      <c r="W8" s="59" t="str">
        <f>IF(B8&gt;B7,"Đ","S")</f>
        <v>Đ</v>
      </c>
    </row>
    <row r="9" spans="1:23" s="59" customFormat="1" ht="17.25" customHeight="1" x14ac:dyDescent="0.3">
      <c r="A9" s="156">
        <f>A8+1</f>
        <v>2</v>
      </c>
      <c r="B9" s="161">
        <v>2226212002</v>
      </c>
      <c r="C9" s="162" t="s">
        <v>82</v>
      </c>
      <c r="D9" s="163" t="s">
        <v>81</v>
      </c>
      <c r="E9" s="53"/>
      <c r="F9" s="164" t="s">
        <v>148</v>
      </c>
      <c r="G9" s="99"/>
      <c r="H9" s="99"/>
      <c r="I9" s="99"/>
      <c r="J9" s="99"/>
      <c r="K9" s="99"/>
      <c r="L9" s="99"/>
      <c r="M9" s="99"/>
      <c r="N9" s="99"/>
      <c r="O9" s="119"/>
      <c r="P9" s="120">
        <f t="shared" ref="P9:P44" si="1">ROUND(IF(OR(O9&lt;1,O9="",O9="V",O9="DC",O9="LP",O9="HP"),0,SUMPRODUCT($G$7:$O$7,G9:O9)/$P$7),1)</f>
        <v>0</v>
      </c>
      <c r="Q9" s="58" t="str">
        <f>[2]!docle(P9)</f>
        <v>Khäng</v>
      </c>
      <c r="R9" s="57"/>
      <c r="S9" s="82" t="str">
        <f>IF(ISNA(VLOOKUP(B9,HOCPHI!$B$5:$WX$9797,7,0)),"",IF(VLOOKUP(B9,HOCPHI!$B$5:$WX$9797,7,0)="","",VLOOKUP(B9,HOCPHI!$B$5:$WX$9797,7,0)))</f>
        <v/>
      </c>
      <c r="T9" s="82">
        <f>IF(ISNA(VLOOKUP(B9,HOCPHI!$B$5:$WX$9797,10,0)),"",IF(VLOOKUP(B9,HOCPHI!$B$5:$WX$9797,10,0)="","",VLOOKUP(B9,HOCPHI!$B$5:$WX$9797,10,0)))</f>
        <v>3850000</v>
      </c>
      <c r="U9" s="82" t="str">
        <f>IF(ISNA(VLOOKUP(B9,HOCPHI!$B$5:$WX$9797,9,0)),"",IF(VLOOKUP(B9,HOCPHI!$B$5:$WX$9797,9,0)="","",VLOOKUP(B9,HOCPHI!$B$5:$WX$9797,9,0)))</f>
        <v/>
      </c>
      <c r="V9" s="59">
        <f t="shared" si="0"/>
        <v>1</v>
      </c>
      <c r="W9" s="59" t="str">
        <f t="shared" ref="W9:W44" si="2">IF(B9&gt;B8,"Đ","S")</f>
        <v>S</v>
      </c>
    </row>
    <row r="10" spans="1:23" s="59" customFormat="1" ht="17.25" customHeight="1" x14ac:dyDescent="0.3">
      <c r="A10" s="156">
        <f t="shared" ref="A10:A44" si="3">A9+1</f>
        <v>3</v>
      </c>
      <c r="B10" s="161">
        <v>2226212003</v>
      </c>
      <c r="C10" s="162" t="s">
        <v>83</v>
      </c>
      <c r="D10" s="163" t="s">
        <v>84</v>
      </c>
      <c r="E10" s="53"/>
      <c r="F10" s="164" t="s">
        <v>148</v>
      </c>
      <c r="G10" s="99"/>
      <c r="H10" s="99"/>
      <c r="I10" s="99"/>
      <c r="J10" s="99"/>
      <c r="K10" s="99"/>
      <c r="L10" s="99"/>
      <c r="M10" s="99"/>
      <c r="N10" s="99"/>
      <c r="O10" s="119"/>
      <c r="P10" s="120">
        <f t="shared" si="1"/>
        <v>0</v>
      </c>
      <c r="Q10" s="58" t="str">
        <f>[2]!docle(P10)</f>
        <v>Khäng</v>
      </c>
      <c r="R10" s="57"/>
      <c r="S10" s="82" t="str">
        <f>IF(ISNA(VLOOKUP(B10,HOCPHI!$B$5:$WX$9797,7,0)),"",IF(VLOOKUP(B10,HOCPHI!$B$5:$WX$9797,7,0)="","",VLOOKUP(B10,HOCPHI!$B$5:$WX$9797,7,0)))</f>
        <v/>
      </c>
      <c r="T10" s="82">
        <f>IF(ISNA(VLOOKUP(B10,HOCPHI!$B$5:$WX$9797,10,0)),"",IF(VLOOKUP(B10,HOCPHI!$B$5:$WX$9797,10,0)="","",VLOOKUP(B10,HOCPHI!$B$5:$WX$9797,10,0)))</f>
        <v>3850000</v>
      </c>
      <c r="U10" s="82" t="str">
        <f>IF(ISNA(VLOOKUP(B10,HOCPHI!$B$5:$WX$9797,9,0)),"",IF(VLOOKUP(B10,HOCPHI!$B$5:$WX$9797,9,0)="","",VLOOKUP(B10,HOCPHI!$B$5:$WX$9797,9,0)))</f>
        <v/>
      </c>
      <c r="V10" s="59">
        <f t="shared" si="0"/>
        <v>1</v>
      </c>
      <c r="W10" s="59" t="str">
        <f t="shared" si="2"/>
        <v>Đ</v>
      </c>
    </row>
    <row r="11" spans="1:23" s="59" customFormat="1" ht="17.25" customHeight="1" x14ac:dyDescent="0.3">
      <c r="A11" s="156">
        <f t="shared" si="3"/>
        <v>4</v>
      </c>
      <c r="B11" s="161">
        <v>2227212004</v>
      </c>
      <c r="C11" s="162" t="s">
        <v>85</v>
      </c>
      <c r="D11" s="163" t="s">
        <v>86</v>
      </c>
      <c r="E11" s="53"/>
      <c r="F11" s="164" t="s">
        <v>148</v>
      </c>
      <c r="G11" s="99"/>
      <c r="H11" s="99"/>
      <c r="I11" s="99"/>
      <c r="J11" s="99"/>
      <c r="K11" s="99"/>
      <c r="L11" s="99"/>
      <c r="M11" s="99"/>
      <c r="N11" s="99"/>
      <c r="O11" s="119"/>
      <c r="P11" s="120">
        <f t="shared" si="1"/>
        <v>0</v>
      </c>
      <c r="Q11" s="58" t="str">
        <f>[2]!docle(P11)</f>
        <v>Khäng</v>
      </c>
      <c r="R11" s="57"/>
      <c r="S11" s="82" t="str">
        <f>IF(ISNA(VLOOKUP(B11,HOCPHI!$B$5:$WX$9797,7,0)),"",IF(VLOOKUP(B11,HOCPHI!$B$5:$WX$9797,7,0)="","",VLOOKUP(B11,HOCPHI!$B$5:$WX$9797,7,0)))</f>
        <v>HP</v>
      </c>
      <c r="T11" s="82">
        <f>IF(ISNA(VLOOKUP(B11,HOCPHI!$B$5:$WX$9797,10,0)),"",IF(VLOOKUP(B11,HOCPHI!$B$5:$WX$9797,10,0)="","",VLOOKUP(B11,HOCPHI!$B$5:$WX$9797,10,0)))</f>
        <v>0</v>
      </c>
      <c r="U11" s="82" t="str">
        <f>IF(ISNA(VLOOKUP(B11,HOCPHI!$B$5:$WX$9797,9,0)),"",IF(VLOOKUP(B11,HOCPHI!$B$5:$WX$9797,9,0)="","",VLOOKUP(B11,HOCPHI!$B$5:$WX$9797,9,0)))</f>
        <v/>
      </c>
      <c r="V11" s="59">
        <f t="shared" si="0"/>
        <v>1</v>
      </c>
      <c r="W11" s="59" t="str">
        <f t="shared" si="2"/>
        <v>Đ</v>
      </c>
    </row>
    <row r="12" spans="1:23" s="59" customFormat="1" ht="17.25" customHeight="1" x14ac:dyDescent="0.3">
      <c r="A12" s="156">
        <f t="shared" si="3"/>
        <v>5</v>
      </c>
      <c r="B12" s="161">
        <v>2227212005</v>
      </c>
      <c r="C12" s="162" t="s">
        <v>87</v>
      </c>
      <c r="D12" s="163" t="s">
        <v>88</v>
      </c>
      <c r="E12" s="53"/>
      <c r="F12" s="164" t="s">
        <v>148</v>
      </c>
      <c r="G12" s="99"/>
      <c r="H12" s="99"/>
      <c r="I12" s="99"/>
      <c r="J12" s="99"/>
      <c r="K12" s="99"/>
      <c r="L12" s="99"/>
      <c r="M12" s="99"/>
      <c r="N12" s="99"/>
      <c r="O12" s="119"/>
      <c r="P12" s="120">
        <f t="shared" si="1"/>
        <v>0</v>
      </c>
      <c r="Q12" s="58" t="str">
        <f>[2]!docle(P12)</f>
        <v>Khäng</v>
      </c>
      <c r="R12" s="57"/>
      <c r="S12" s="82" t="str">
        <f>IF(ISNA(VLOOKUP(B12,HOCPHI!$B$5:$WX$9797,7,0)),"",IF(VLOOKUP(B12,HOCPHI!$B$5:$WX$9797,7,0)="","",VLOOKUP(B12,HOCPHI!$B$5:$WX$9797,7,0)))</f>
        <v/>
      </c>
      <c r="T12" s="82">
        <f>IF(ISNA(VLOOKUP(B12,HOCPHI!$B$5:$WX$9797,10,0)),"",IF(VLOOKUP(B12,HOCPHI!$B$5:$WX$9797,10,0)="","",VLOOKUP(B12,HOCPHI!$B$5:$WX$9797,10,0)))</f>
        <v>3850000</v>
      </c>
      <c r="U12" s="82" t="str">
        <f>IF(ISNA(VLOOKUP(B12,HOCPHI!$B$5:$WX$9797,9,0)),"",IF(VLOOKUP(B12,HOCPHI!$B$5:$WX$9797,9,0)="","",VLOOKUP(B12,HOCPHI!$B$5:$WX$9797,9,0)))</f>
        <v/>
      </c>
      <c r="V12" s="59">
        <f t="shared" si="0"/>
        <v>1</v>
      </c>
      <c r="W12" s="59" t="str">
        <f t="shared" si="2"/>
        <v>Đ</v>
      </c>
    </row>
    <row r="13" spans="1:23" s="59" customFormat="1" ht="17.25" customHeight="1" x14ac:dyDescent="0.3">
      <c r="A13" s="156">
        <f t="shared" si="3"/>
        <v>6</v>
      </c>
      <c r="B13" s="161">
        <v>2227212006</v>
      </c>
      <c r="C13" s="162" t="s">
        <v>89</v>
      </c>
      <c r="D13" s="163" t="s">
        <v>90</v>
      </c>
      <c r="E13" s="53"/>
      <c r="F13" s="164" t="s">
        <v>148</v>
      </c>
      <c r="G13" s="99"/>
      <c r="H13" s="99"/>
      <c r="I13" s="99"/>
      <c r="J13" s="99"/>
      <c r="K13" s="99"/>
      <c r="L13" s="99"/>
      <c r="M13" s="99"/>
      <c r="N13" s="99"/>
      <c r="O13" s="119"/>
      <c r="P13" s="120">
        <f t="shared" si="1"/>
        <v>0</v>
      </c>
      <c r="Q13" s="58" t="str">
        <f>[2]!docle(P13)</f>
        <v>Khäng</v>
      </c>
      <c r="R13" s="57"/>
      <c r="S13" s="82" t="str">
        <f>IF(ISNA(VLOOKUP(B13,HOCPHI!$B$5:$WX$9797,7,0)),"",IF(VLOOKUP(B13,HOCPHI!$B$5:$WX$9797,7,0)="","",VLOOKUP(B13,HOCPHI!$B$5:$WX$9797,7,0)))</f>
        <v>HP</v>
      </c>
      <c r="T13" s="82">
        <f>IF(ISNA(VLOOKUP(B13,HOCPHI!$B$5:$WX$9797,10,0)),"",IF(VLOOKUP(B13,HOCPHI!$B$5:$WX$9797,10,0)="","",VLOOKUP(B13,HOCPHI!$B$5:$WX$9797,10,0)))</f>
        <v>0</v>
      </c>
      <c r="U13" s="82" t="str">
        <f>IF(ISNA(VLOOKUP(B13,HOCPHI!$B$5:$WX$9797,9,0)),"",IF(VLOOKUP(B13,HOCPHI!$B$5:$WX$9797,9,0)="","",VLOOKUP(B13,HOCPHI!$B$5:$WX$9797,9,0)))</f>
        <v/>
      </c>
      <c r="V13" s="59">
        <f t="shared" si="0"/>
        <v>1</v>
      </c>
      <c r="W13" s="59" t="str">
        <f t="shared" si="2"/>
        <v>Đ</v>
      </c>
    </row>
    <row r="14" spans="1:23" s="59" customFormat="1" ht="17.25" customHeight="1" x14ac:dyDescent="0.3">
      <c r="A14" s="156">
        <f t="shared" si="3"/>
        <v>7</v>
      </c>
      <c r="B14" s="161">
        <v>2226212007</v>
      </c>
      <c r="C14" s="162" t="s">
        <v>91</v>
      </c>
      <c r="D14" s="163" t="s">
        <v>90</v>
      </c>
      <c r="E14" s="53"/>
      <c r="F14" s="164" t="s">
        <v>148</v>
      </c>
      <c r="G14" s="99"/>
      <c r="H14" s="99"/>
      <c r="I14" s="99"/>
      <c r="J14" s="99"/>
      <c r="K14" s="99"/>
      <c r="L14" s="99"/>
      <c r="M14" s="99"/>
      <c r="N14" s="99"/>
      <c r="O14" s="119"/>
      <c r="P14" s="120">
        <f t="shared" si="1"/>
        <v>0</v>
      </c>
      <c r="Q14" s="58" t="str">
        <f>[2]!docle(P14)</f>
        <v>Khäng</v>
      </c>
      <c r="R14" s="57"/>
      <c r="S14" s="82" t="str">
        <f>IF(ISNA(VLOOKUP(B14,HOCPHI!$B$5:$WX$9797,7,0)),"",IF(VLOOKUP(B14,HOCPHI!$B$5:$WX$9797,7,0)="","",VLOOKUP(B14,HOCPHI!$B$5:$WX$9797,7,0)))</f>
        <v/>
      </c>
      <c r="T14" s="82">
        <f>IF(ISNA(VLOOKUP(B14,HOCPHI!$B$5:$WX$9797,10,0)),"",IF(VLOOKUP(B14,HOCPHI!$B$5:$WX$9797,10,0)="","",VLOOKUP(B14,HOCPHI!$B$5:$WX$9797,10,0)))</f>
        <v>3850000</v>
      </c>
      <c r="U14" s="82" t="str">
        <f>IF(ISNA(VLOOKUP(B14,HOCPHI!$B$5:$WX$9797,9,0)),"",IF(VLOOKUP(B14,HOCPHI!$B$5:$WX$9797,9,0)="","",VLOOKUP(B14,HOCPHI!$B$5:$WX$9797,9,0)))</f>
        <v/>
      </c>
      <c r="V14" s="59">
        <f t="shared" si="0"/>
        <v>1</v>
      </c>
      <c r="W14" s="59" t="str">
        <f t="shared" si="2"/>
        <v>S</v>
      </c>
    </row>
    <row r="15" spans="1:23" s="59" customFormat="1" ht="17.25" customHeight="1" x14ac:dyDescent="0.3">
      <c r="A15" s="156">
        <f t="shared" si="3"/>
        <v>8</v>
      </c>
      <c r="B15" s="161">
        <v>2227212008</v>
      </c>
      <c r="C15" s="162" t="s">
        <v>92</v>
      </c>
      <c r="D15" s="163" t="s">
        <v>90</v>
      </c>
      <c r="E15" s="53"/>
      <c r="F15" s="164" t="s">
        <v>148</v>
      </c>
      <c r="G15" s="99"/>
      <c r="H15" s="99"/>
      <c r="I15" s="99"/>
      <c r="J15" s="99"/>
      <c r="K15" s="99"/>
      <c r="L15" s="99"/>
      <c r="M15" s="99"/>
      <c r="N15" s="99"/>
      <c r="O15" s="119"/>
      <c r="P15" s="120">
        <f t="shared" si="1"/>
        <v>0</v>
      </c>
      <c r="Q15" s="58" t="str">
        <f>[2]!docle(P15)</f>
        <v>Khäng</v>
      </c>
      <c r="R15" s="57"/>
      <c r="S15" s="82" t="str">
        <f>IF(ISNA(VLOOKUP(B15,HOCPHI!$B$5:$WX$9797,7,0)),"",IF(VLOOKUP(B15,HOCPHI!$B$5:$WX$9797,7,0)="","",VLOOKUP(B15,HOCPHI!$B$5:$WX$9797,7,0)))</f>
        <v/>
      </c>
      <c r="T15" s="82">
        <f>IF(ISNA(VLOOKUP(B15,HOCPHI!$B$5:$WX$9797,10,0)),"",IF(VLOOKUP(B15,HOCPHI!$B$5:$WX$9797,10,0)="","",VLOOKUP(B15,HOCPHI!$B$5:$WX$9797,10,0)))</f>
        <v>3850000</v>
      </c>
      <c r="U15" s="82" t="str">
        <f>IF(ISNA(VLOOKUP(B15,HOCPHI!$B$5:$WX$9797,9,0)),"",IF(VLOOKUP(B15,HOCPHI!$B$5:$WX$9797,9,0)="","",VLOOKUP(B15,HOCPHI!$B$5:$WX$9797,9,0)))</f>
        <v/>
      </c>
      <c r="V15" s="59">
        <f t="shared" si="0"/>
        <v>1</v>
      </c>
      <c r="W15" s="59" t="str">
        <f t="shared" si="2"/>
        <v>Đ</v>
      </c>
    </row>
    <row r="16" spans="1:23" s="59" customFormat="1" ht="17.25" customHeight="1" x14ac:dyDescent="0.3">
      <c r="A16" s="156">
        <f t="shared" si="3"/>
        <v>9</v>
      </c>
      <c r="B16" s="161">
        <v>2227212009</v>
      </c>
      <c r="C16" s="162" t="s">
        <v>93</v>
      </c>
      <c r="D16" s="163" t="s">
        <v>94</v>
      </c>
      <c r="E16" s="53"/>
      <c r="F16" s="164" t="s">
        <v>148</v>
      </c>
      <c r="G16" s="99"/>
      <c r="H16" s="99"/>
      <c r="I16" s="99"/>
      <c r="J16" s="99"/>
      <c r="K16" s="99"/>
      <c r="L16" s="99"/>
      <c r="M16" s="99"/>
      <c r="N16" s="99"/>
      <c r="O16" s="119"/>
      <c r="P16" s="120">
        <f t="shared" si="1"/>
        <v>0</v>
      </c>
      <c r="Q16" s="58" t="str">
        <f>[2]!docle(P16)</f>
        <v>Khäng</v>
      </c>
      <c r="R16" s="57"/>
      <c r="S16" s="82" t="str">
        <f>IF(ISNA(VLOOKUP(B16,HOCPHI!$B$5:$WX$9797,7,0)),"",IF(VLOOKUP(B16,HOCPHI!$B$5:$WX$9797,7,0)="","",VLOOKUP(B16,HOCPHI!$B$5:$WX$9797,7,0)))</f>
        <v/>
      </c>
      <c r="T16" s="82">
        <f>IF(ISNA(VLOOKUP(B16,HOCPHI!$B$5:$WX$9797,10,0)),"",IF(VLOOKUP(B16,HOCPHI!$B$5:$WX$9797,10,0)="","",VLOOKUP(B16,HOCPHI!$B$5:$WX$9797,10,0)))</f>
        <v>3850000</v>
      </c>
      <c r="U16" s="82" t="str">
        <f>IF(ISNA(VLOOKUP(B16,HOCPHI!$B$5:$WX$9797,9,0)),"",IF(VLOOKUP(B16,HOCPHI!$B$5:$WX$9797,9,0)="","",VLOOKUP(B16,HOCPHI!$B$5:$WX$9797,9,0)))</f>
        <v/>
      </c>
      <c r="V16" s="59">
        <f t="shared" si="0"/>
        <v>1</v>
      </c>
      <c r="W16" s="59" t="str">
        <f t="shared" si="2"/>
        <v>Đ</v>
      </c>
    </row>
    <row r="17" spans="1:23" s="59" customFormat="1" ht="17.25" customHeight="1" x14ac:dyDescent="0.3">
      <c r="A17" s="156">
        <f t="shared" si="3"/>
        <v>10</v>
      </c>
      <c r="B17" s="161">
        <v>2227212010</v>
      </c>
      <c r="C17" s="162" t="s">
        <v>95</v>
      </c>
      <c r="D17" s="163" t="s">
        <v>96</v>
      </c>
      <c r="E17" s="53"/>
      <c r="F17" s="164" t="s">
        <v>148</v>
      </c>
      <c r="G17" s="99"/>
      <c r="H17" s="99"/>
      <c r="I17" s="99"/>
      <c r="J17" s="99"/>
      <c r="K17" s="99"/>
      <c r="L17" s="99"/>
      <c r="M17" s="99"/>
      <c r="N17" s="99"/>
      <c r="O17" s="119"/>
      <c r="P17" s="120">
        <f t="shared" si="1"/>
        <v>0</v>
      </c>
      <c r="Q17" s="58" t="str">
        <f>[2]!docle(P17)</f>
        <v>Khäng</v>
      </c>
      <c r="R17" s="57"/>
      <c r="S17" s="82" t="str">
        <f>IF(ISNA(VLOOKUP(B17,HOCPHI!$B$5:$WX$9797,7,0)),"",IF(VLOOKUP(B17,HOCPHI!$B$5:$WX$9797,7,0)="","",VLOOKUP(B17,HOCPHI!$B$5:$WX$9797,7,0)))</f>
        <v/>
      </c>
      <c r="T17" s="82">
        <f>IF(ISNA(VLOOKUP(B17,HOCPHI!$B$5:$WX$9797,10,0)),"",IF(VLOOKUP(B17,HOCPHI!$B$5:$WX$9797,10,0)="","",VLOOKUP(B17,HOCPHI!$B$5:$WX$9797,10,0)))</f>
        <v>3850000</v>
      </c>
      <c r="U17" s="82" t="str">
        <f>IF(ISNA(VLOOKUP(B17,HOCPHI!$B$5:$WX$9797,9,0)),"",IF(VLOOKUP(B17,HOCPHI!$B$5:$WX$9797,9,0)="","",VLOOKUP(B17,HOCPHI!$B$5:$WX$9797,9,0)))</f>
        <v/>
      </c>
      <c r="V17" s="59">
        <f t="shared" si="0"/>
        <v>1</v>
      </c>
      <c r="W17" s="59" t="str">
        <f t="shared" si="2"/>
        <v>Đ</v>
      </c>
    </row>
    <row r="18" spans="1:23" s="59" customFormat="1" ht="17.25" customHeight="1" x14ac:dyDescent="0.3">
      <c r="A18" s="156">
        <f t="shared" si="3"/>
        <v>11</v>
      </c>
      <c r="B18" s="161">
        <v>2227212012</v>
      </c>
      <c r="C18" s="162" t="s">
        <v>97</v>
      </c>
      <c r="D18" s="163" t="s">
        <v>98</v>
      </c>
      <c r="E18" s="53"/>
      <c r="F18" s="164" t="s">
        <v>148</v>
      </c>
      <c r="G18" s="99"/>
      <c r="H18" s="99"/>
      <c r="I18" s="99"/>
      <c r="J18" s="99"/>
      <c r="K18" s="99"/>
      <c r="L18" s="99"/>
      <c r="M18" s="99"/>
      <c r="N18" s="99"/>
      <c r="O18" s="119"/>
      <c r="P18" s="120">
        <f t="shared" si="1"/>
        <v>0</v>
      </c>
      <c r="Q18" s="58" t="str">
        <f>[2]!docle(P18)</f>
        <v>Khäng</v>
      </c>
      <c r="R18" s="57"/>
      <c r="S18" s="82" t="str">
        <f>IF(ISNA(VLOOKUP(B18,HOCPHI!$B$5:$WX$9797,7,0)),"",IF(VLOOKUP(B18,HOCPHI!$B$5:$WX$9797,7,0)="","",VLOOKUP(B18,HOCPHI!$B$5:$WX$9797,7,0)))</f>
        <v/>
      </c>
      <c r="T18" s="82">
        <f>IF(ISNA(VLOOKUP(B18,HOCPHI!$B$5:$WX$9797,10,0)),"",IF(VLOOKUP(B18,HOCPHI!$B$5:$WX$9797,10,0)="","",VLOOKUP(B18,HOCPHI!$B$5:$WX$9797,10,0)))</f>
        <v>3850000</v>
      </c>
      <c r="U18" s="82" t="str">
        <f>IF(ISNA(VLOOKUP(B18,HOCPHI!$B$5:$WX$9797,9,0)),"",IF(VLOOKUP(B18,HOCPHI!$B$5:$WX$9797,9,0)="","",VLOOKUP(B18,HOCPHI!$B$5:$WX$9797,9,0)))</f>
        <v/>
      </c>
      <c r="V18" s="59">
        <f t="shared" si="0"/>
        <v>1</v>
      </c>
      <c r="W18" s="59" t="str">
        <f t="shared" si="2"/>
        <v>Đ</v>
      </c>
    </row>
    <row r="19" spans="1:23" s="59" customFormat="1" ht="17.25" customHeight="1" x14ac:dyDescent="0.3">
      <c r="A19" s="156">
        <f t="shared" si="3"/>
        <v>12</v>
      </c>
      <c r="B19" s="161">
        <v>2226212013</v>
      </c>
      <c r="C19" s="162" t="s">
        <v>99</v>
      </c>
      <c r="D19" s="163" t="s">
        <v>100</v>
      </c>
      <c r="E19" s="53"/>
      <c r="F19" s="164" t="s">
        <v>148</v>
      </c>
      <c r="G19" s="99"/>
      <c r="H19" s="99"/>
      <c r="I19" s="99"/>
      <c r="J19" s="99"/>
      <c r="K19" s="99"/>
      <c r="L19" s="99"/>
      <c r="M19" s="99"/>
      <c r="N19" s="99"/>
      <c r="O19" s="119"/>
      <c r="P19" s="120">
        <f t="shared" si="1"/>
        <v>0</v>
      </c>
      <c r="Q19" s="58" t="str">
        <f>[2]!docle(P19)</f>
        <v>Khäng</v>
      </c>
      <c r="R19" s="57"/>
      <c r="S19" s="82" t="str">
        <f>IF(ISNA(VLOOKUP(B19,HOCPHI!$B$5:$WX$9797,7,0)),"",IF(VLOOKUP(B19,HOCPHI!$B$5:$WX$9797,7,0)="","",VLOOKUP(B19,HOCPHI!$B$5:$WX$9797,7,0)))</f>
        <v/>
      </c>
      <c r="T19" s="82">
        <f>IF(ISNA(VLOOKUP(B19,HOCPHI!$B$5:$WX$9797,10,0)),"",IF(VLOOKUP(B19,HOCPHI!$B$5:$WX$9797,10,0)="","",VLOOKUP(B19,HOCPHI!$B$5:$WX$9797,10,0)))</f>
        <v>3850000</v>
      </c>
      <c r="U19" s="82" t="str">
        <f>IF(ISNA(VLOOKUP(B19,HOCPHI!$B$5:$WX$9797,9,0)),"",IF(VLOOKUP(B19,HOCPHI!$B$5:$WX$9797,9,0)="","",VLOOKUP(B19,HOCPHI!$B$5:$WX$9797,9,0)))</f>
        <v/>
      </c>
      <c r="V19" s="59">
        <f t="shared" si="0"/>
        <v>1</v>
      </c>
      <c r="W19" s="59" t="str">
        <f t="shared" si="2"/>
        <v>S</v>
      </c>
    </row>
    <row r="20" spans="1:23" s="59" customFormat="1" ht="17.25" customHeight="1" x14ac:dyDescent="0.3">
      <c r="A20" s="156">
        <f t="shared" si="3"/>
        <v>13</v>
      </c>
      <c r="B20" s="161">
        <v>2227212014</v>
      </c>
      <c r="C20" s="162" t="s">
        <v>101</v>
      </c>
      <c r="D20" s="163" t="s">
        <v>102</v>
      </c>
      <c r="E20" s="53"/>
      <c r="F20" s="164" t="s">
        <v>148</v>
      </c>
      <c r="G20" s="99"/>
      <c r="H20" s="99"/>
      <c r="I20" s="99"/>
      <c r="J20" s="99"/>
      <c r="K20" s="99"/>
      <c r="L20" s="99"/>
      <c r="M20" s="99"/>
      <c r="N20" s="99"/>
      <c r="O20" s="119"/>
      <c r="P20" s="120">
        <f t="shared" si="1"/>
        <v>0</v>
      </c>
      <c r="Q20" s="58" t="str">
        <f>[2]!docle(P20)</f>
        <v>Khäng</v>
      </c>
      <c r="R20" s="57"/>
      <c r="S20" s="82" t="str">
        <f>IF(ISNA(VLOOKUP(B20,HOCPHI!$B$5:$WX$9797,7,0)),"",IF(VLOOKUP(B20,HOCPHI!$B$5:$WX$9797,7,0)="","",VLOOKUP(B20,HOCPHI!$B$5:$WX$9797,7,0)))</f>
        <v>HP</v>
      </c>
      <c r="T20" s="82">
        <f>IF(ISNA(VLOOKUP(B20,HOCPHI!$B$5:$WX$9797,10,0)),"",IF(VLOOKUP(B20,HOCPHI!$B$5:$WX$9797,10,0)="","",VLOOKUP(B20,HOCPHI!$B$5:$WX$9797,10,0)))</f>
        <v>0</v>
      </c>
      <c r="U20" s="82" t="str">
        <f>IF(ISNA(VLOOKUP(B20,HOCPHI!$B$5:$WX$9797,9,0)),"",IF(VLOOKUP(B20,HOCPHI!$B$5:$WX$9797,9,0)="","",VLOOKUP(B20,HOCPHI!$B$5:$WX$9797,9,0)))</f>
        <v/>
      </c>
      <c r="V20" s="59">
        <f t="shared" si="0"/>
        <v>1</v>
      </c>
      <c r="W20" s="59" t="str">
        <f t="shared" si="2"/>
        <v>Đ</v>
      </c>
    </row>
    <row r="21" spans="1:23" s="59" customFormat="1" ht="17.25" customHeight="1" x14ac:dyDescent="0.3">
      <c r="A21" s="156">
        <f t="shared" si="3"/>
        <v>14</v>
      </c>
      <c r="B21" s="161">
        <v>2226212015</v>
      </c>
      <c r="C21" s="162" t="s">
        <v>103</v>
      </c>
      <c r="D21" s="163" t="s">
        <v>104</v>
      </c>
      <c r="E21" s="53"/>
      <c r="F21" s="164" t="s">
        <v>148</v>
      </c>
      <c r="G21" s="99"/>
      <c r="H21" s="99"/>
      <c r="I21" s="99"/>
      <c r="J21" s="99"/>
      <c r="K21" s="99"/>
      <c r="L21" s="99"/>
      <c r="M21" s="99"/>
      <c r="N21" s="99"/>
      <c r="O21" s="119"/>
      <c r="P21" s="120">
        <f t="shared" si="1"/>
        <v>0</v>
      </c>
      <c r="Q21" s="58" t="str">
        <f>[2]!docle(P21)</f>
        <v>Khäng</v>
      </c>
      <c r="R21" s="57"/>
      <c r="S21" s="82" t="str">
        <f>IF(ISNA(VLOOKUP(B21,HOCPHI!$B$5:$WX$9797,7,0)),"",IF(VLOOKUP(B21,HOCPHI!$B$5:$WX$9797,7,0)="","",VLOOKUP(B21,HOCPHI!$B$5:$WX$9797,7,0)))</f>
        <v/>
      </c>
      <c r="T21" s="82">
        <f>IF(ISNA(VLOOKUP(B21,HOCPHI!$B$5:$WX$9797,10,0)),"",IF(VLOOKUP(B21,HOCPHI!$B$5:$WX$9797,10,0)="","",VLOOKUP(B21,HOCPHI!$B$5:$WX$9797,10,0)))</f>
        <v>3850000</v>
      </c>
      <c r="U21" s="82" t="str">
        <f>IF(ISNA(VLOOKUP(B21,HOCPHI!$B$5:$WX$9797,9,0)),"",IF(VLOOKUP(B21,HOCPHI!$B$5:$WX$9797,9,0)="","",VLOOKUP(B21,HOCPHI!$B$5:$WX$9797,9,0)))</f>
        <v/>
      </c>
      <c r="V21" s="59">
        <f t="shared" si="0"/>
        <v>1</v>
      </c>
      <c r="W21" s="59" t="str">
        <f t="shared" si="2"/>
        <v>S</v>
      </c>
    </row>
    <row r="22" spans="1:23" s="59" customFormat="1" ht="17.25" customHeight="1" x14ac:dyDescent="0.3">
      <c r="A22" s="156">
        <f t="shared" si="3"/>
        <v>15</v>
      </c>
      <c r="B22" s="161">
        <v>2227212016</v>
      </c>
      <c r="C22" s="162" t="s">
        <v>105</v>
      </c>
      <c r="D22" s="163" t="s">
        <v>106</v>
      </c>
      <c r="E22" s="53"/>
      <c r="F22" s="164" t="s">
        <v>148</v>
      </c>
      <c r="G22" s="99"/>
      <c r="H22" s="99"/>
      <c r="I22" s="99"/>
      <c r="J22" s="99"/>
      <c r="K22" s="99"/>
      <c r="L22" s="99"/>
      <c r="M22" s="99"/>
      <c r="N22" s="99"/>
      <c r="O22" s="119"/>
      <c r="P22" s="120">
        <f t="shared" si="1"/>
        <v>0</v>
      </c>
      <c r="Q22" s="58" t="str">
        <f>[2]!docle(P22)</f>
        <v>Khäng</v>
      </c>
      <c r="R22" s="57"/>
      <c r="S22" s="82" t="str">
        <f>IF(ISNA(VLOOKUP(B22,HOCPHI!$B$5:$WX$9797,7,0)),"",IF(VLOOKUP(B22,HOCPHI!$B$5:$WX$9797,7,0)="","",VLOOKUP(B22,HOCPHI!$B$5:$WX$9797,7,0)))</f>
        <v>HP</v>
      </c>
      <c r="T22" s="82">
        <f>IF(ISNA(VLOOKUP(B22,HOCPHI!$B$5:$WX$9797,10,0)),"",IF(VLOOKUP(B22,HOCPHI!$B$5:$WX$9797,10,0)="","",VLOOKUP(B22,HOCPHI!$B$5:$WX$9797,10,0)))</f>
        <v>0</v>
      </c>
      <c r="U22" s="82" t="str">
        <f>IF(ISNA(VLOOKUP(B22,HOCPHI!$B$5:$WX$9797,9,0)),"",IF(VLOOKUP(B22,HOCPHI!$B$5:$WX$9797,9,0)="","",VLOOKUP(B22,HOCPHI!$B$5:$WX$9797,9,0)))</f>
        <v/>
      </c>
      <c r="V22" s="59">
        <f t="shared" si="0"/>
        <v>1</v>
      </c>
      <c r="W22" s="59" t="str">
        <f t="shared" si="2"/>
        <v>Đ</v>
      </c>
    </row>
    <row r="23" spans="1:23" s="59" customFormat="1" ht="17.25" customHeight="1" x14ac:dyDescent="0.3">
      <c r="A23" s="156">
        <f t="shared" si="3"/>
        <v>16</v>
      </c>
      <c r="B23" s="161">
        <v>2227212017</v>
      </c>
      <c r="C23" s="162" t="s">
        <v>107</v>
      </c>
      <c r="D23" s="163" t="s">
        <v>106</v>
      </c>
      <c r="E23" s="53"/>
      <c r="F23" s="164" t="s">
        <v>148</v>
      </c>
      <c r="G23" s="99"/>
      <c r="H23" s="99"/>
      <c r="I23" s="99"/>
      <c r="J23" s="99"/>
      <c r="K23" s="99"/>
      <c r="L23" s="99"/>
      <c r="M23" s="99"/>
      <c r="N23" s="99"/>
      <c r="O23" s="119"/>
      <c r="P23" s="120">
        <f t="shared" si="1"/>
        <v>0</v>
      </c>
      <c r="Q23" s="58" t="str">
        <f>[2]!docle(P23)</f>
        <v>Khäng</v>
      </c>
      <c r="R23" s="57"/>
      <c r="S23" s="82" t="str">
        <f>IF(ISNA(VLOOKUP(B23,HOCPHI!$B$5:$WX$9797,7,0)),"",IF(VLOOKUP(B23,HOCPHI!$B$5:$WX$9797,7,0)="","",VLOOKUP(B23,HOCPHI!$B$5:$WX$9797,7,0)))</f>
        <v/>
      </c>
      <c r="T23" s="82">
        <f>IF(ISNA(VLOOKUP(B23,HOCPHI!$B$5:$WX$9797,10,0)),"",IF(VLOOKUP(B23,HOCPHI!$B$5:$WX$9797,10,0)="","",VLOOKUP(B23,HOCPHI!$B$5:$WX$9797,10,0)))</f>
        <v>3850000</v>
      </c>
      <c r="U23" s="82" t="str">
        <f>IF(ISNA(VLOOKUP(B23,HOCPHI!$B$5:$WX$9797,9,0)),"",IF(VLOOKUP(B23,HOCPHI!$B$5:$WX$9797,9,0)="","",VLOOKUP(B23,HOCPHI!$B$5:$WX$9797,9,0)))</f>
        <v/>
      </c>
      <c r="V23" s="59">
        <f t="shared" si="0"/>
        <v>1</v>
      </c>
      <c r="W23" s="59" t="str">
        <f t="shared" si="2"/>
        <v>Đ</v>
      </c>
    </row>
    <row r="24" spans="1:23" s="59" customFormat="1" ht="17.25" customHeight="1" x14ac:dyDescent="0.3">
      <c r="A24" s="156">
        <f t="shared" si="3"/>
        <v>17</v>
      </c>
      <c r="B24" s="161">
        <v>2226212018</v>
      </c>
      <c r="C24" s="162" t="s">
        <v>108</v>
      </c>
      <c r="D24" s="163" t="s">
        <v>109</v>
      </c>
      <c r="E24" s="53"/>
      <c r="F24" s="164" t="s">
        <v>148</v>
      </c>
      <c r="G24" s="99"/>
      <c r="H24" s="99"/>
      <c r="I24" s="99"/>
      <c r="J24" s="99"/>
      <c r="K24" s="99"/>
      <c r="L24" s="99"/>
      <c r="M24" s="99"/>
      <c r="N24" s="99"/>
      <c r="O24" s="119"/>
      <c r="P24" s="120">
        <f t="shared" si="1"/>
        <v>0</v>
      </c>
      <c r="Q24" s="58" t="str">
        <f>[2]!docle(P24)</f>
        <v>Khäng</v>
      </c>
      <c r="R24" s="57"/>
      <c r="S24" s="82" t="str">
        <f>IF(ISNA(VLOOKUP(B24,HOCPHI!$B$5:$WX$9797,7,0)),"",IF(VLOOKUP(B24,HOCPHI!$B$5:$WX$9797,7,0)="","",VLOOKUP(B24,HOCPHI!$B$5:$WX$9797,7,0)))</f>
        <v/>
      </c>
      <c r="T24" s="82">
        <f>IF(ISNA(VLOOKUP(B24,HOCPHI!$B$5:$WX$9797,10,0)),"",IF(VLOOKUP(B24,HOCPHI!$B$5:$WX$9797,10,0)="","",VLOOKUP(B24,HOCPHI!$B$5:$WX$9797,10,0)))</f>
        <v>3850000</v>
      </c>
      <c r="U24" s="82" t="str">
        <f>IF(ISNA(VLOOKUP(B24,HOCPHI!$B$5:$WX$9797,9,0)),"",IF(VLOOKUP(B24,HOCPHI!$B$5:$WX$9797,9,0)="","",VLOOKUP(B24,HOCPHI!$B$5:$WX$9797,9,0)))</f>
        <v/>
      </c>
      <c r="V24" s="59">
        <f t="shared" si="0"/>
        <v>1</v>
      </c>
      <c r="W24" s="59" t="str">
        <f t="shared" si="2"/>
        <v>S</v>
      </c>
    </row>
    <row r="25" spans="1:23" s="59" customFormat="1" ht="17.25" customHeight="1" x14ac:dyDescent="0.3">
      <c r="A25" s="156">
        <f t="shared" si="3"/>
        <v>18</v>
      </c>
      <c r="B25" s="161">
        <v>2226212019</v>
      </c>
      <c r="C25" s="162" t="s">
        <v>110</v>
      </c>
      <c r="D25" s="163" t="s">
        <v>111</v>
      </c>
      <c r="E25" s="53"/>
      <c r="F25" s="164" t="s">
        <v>148</v>
      </c>
      <c r="G25" s="99"/>
      <c r="H25" s="99"/>
      <c r="I25" s="99"/>
      <c r="J25" s="99"/>
      <c r="K25" s="99"/>
      <c r="L25" s="99"/>
      <c r="M25" s="99"/>
      <c r="N25" s="99"/>
      <c r="O25" s="119"/>
      <c r="P25" s="120">
        <f t="shared" si="1"/>
        <v>0</v>
      </c>
      <c r="Q25" s="58" t="str">
        <f>[2]!docle(P25)</f>
        <v>Khäng</v>
      </c>
      <c r="R25" s="57"/>
      <c r="S25" s="82" t="str">
        <f>IF(ISNA(VLOOKUP(B25,HOCPHI!$B$5:$WX$9797,7,0)),"",IF(VLOOKUP(B25,HOCPHI!$B$5:$WX$9797,7,0)="","",VLOOKUP(B25,HOCPHI!$B$5:$WX$9797,7,0)))</f>
        <v/>
      </c>
      <c r="T25" s="82">
        <f>IF(ISNA(VLOOKUP(B25,HOCPHI!$B$5:$WX$9797,10,0)),"",IF(VLOOKUP(B25,HOCPHI!$B$5:$WX$9797,10,0)="","",VLOOKUP(B25,HOCPHI!$B$5:$WX$9797,10,0)))</f>
        <v>3850000</v>
      </c>
      <c r="U25" s="82" t="str">
        <f>IF(ISNA(VLOOKUP(B25,HOCPHI!$B$5:$WX$9797,9,0)),"",IF(VLOOKUP(B25,HOCPHI!$B$5:$WX$9797,9,0)="","",VLOOKUP(B25,HOCPHI!$B$5:$WX$9797,9,0)))</f>
        <v/>
      </c>
      <c r="V25" s="59">
        <f t="shared" si="0"/>
        <v>1</v>
      </c>
      <c r="W25" s="59" t="str">
        <f t="shared" si="2"/>
        <v>Đ</v>
      </c>
    </row>
    <row r="26" spans="1:23" s="59" customFormat="1" ht="17.25" customHeight="1" x14ac:dyDescent="0.3">
      <c r="A26" s="156">
        <f t="shared" si="3"/>
        <v>19</v>
      </c>
      <c r="B26" s="161">
        <v>2226212020</v>
      </c>
      <c r="C26" s="162" t="s">
        <v>112</v>
      </c>
      <c r="D26" s="163" t="s">
        <v>113</v>
      </c>
      <c r="E26" s="53"/>
      <c r="F26" s="164" t="s">
        <v>148</v>
      </c>
      <c r="G26" s="99"/>
      <c r="H26" s="99"/>
      <c r="I26" s="99"/>
      <c r="J26" s="99"/>
      <c r="K26" s="99"/>
      <c r="L26" s="99"/>
      <c r="M26" s="99"/>
      <c r="N26" s="99"/>
      <c r="O26" s="119"/>
      <c r="P26" s="120">
        <f t="shared" si="1"/>
        <v>0</v>
      </c>
      <c r="Q26" s="58" t="str">
        <f>[2]!docle(P26)</f>
        <v>Khäng</v>
      </c>
      <c r="R26" s="57"/>
      <c r="S26" s="82" t="str">
        <f>IF(ISNA(VLOOKUP(B26,HOCPHI!$B$5:$WX$9797,7,0)),"",IF(VLOOKUP(B26,HOCPHI!$B$5:$WX$9797,7,0)="","",VLOOKUP(B26,HOCPHI!$B$5:$WX$9797,7,0)))</f>
        <v/>
      </c>
      <c r="T26" s="82">
        <f>IF(ISNA(VLOOKUP(B26,HOCPHI!$B$5:$WX$9797,10,0)),"",IF(VLOOKUP(B26,HOCPHI!$B$5:$WX$9797,10,0)="","",VLOOKUP(B26,HOCPHI!$B$5:$WX$9797,10,0)))</f>
        <v>3850000</v>
      </c>
      <c r="U26" s="82" t="str">
        <f>IF(ISNA(VLOOKUP(B26,HOCPHI!$B$5:$WX$9797,9,0)),"",IF(VLOOKUP(B26,HOCPHI!$B$5:$WX$9797,9,0)="","",VLOOKUP(B26,HOCPHI!$B$5:$WX$9797,9,0)))</f>
        <v/>
      </c>
      <c r="V26" s="59">
        <f t="shared" si="0"/>
        <v>1</v>
      </c>
      <c r="W26" s="59" t="str">
        <f t="shared" si="2"/>
        <v>Đ</v>
      </c>
    </row>
    <row r="27" spans="1:23" s="59" customFormat="1" ht="17.25" customHeight="1" x14ac:dyDescent="0.3">
      <c r="A27" s="156">
        <f t="shared" si="3"/>
        <v>20</v>
      </c>
      <c r="B27" s="161">
        <v>2227212021</v>
      </c>
      <c r="C27" s="162" t="s">
        <v>114</v>
      </c>
      <c r="D27" s="163" t="s">
        <v>115</v>
      </c>
      <c r="E27" s="53"/>
      <c r="F27" s="164" t="s">
        <v>148</v>
      </c>
      <c r="G27" s="99"/>
      <c r="H27" s="99"/>
      <c r="I27" s="99"/>
      <c r="J27" s="99"/>
      <c r="K27" s="99"/>
      <c r="L27" s="99"/>
      <c r="M27" s="99"/>
      <c r="N27" s="99"/>
      <c r="O27" s="119"/>
      <c r="P27" s="120">
        <f t="shared" si="1"/>
        <v>0</v>
      </c>
      <c r="Q27" s="58" t="str">
        <f>[2]!docle(P27)</f>
        <v>Khäng</v>
      </c>
      <c r="R27" s="57"/>
      <c r="S27" s="82" t="str">
        <f>IF(ISNA(VLOOKUP(B27,HOCPHI!$B$5:$WX$9797,7,0)),"",IF(VLOOKUP(B27,HOCPHI!$B$5:$WX$9797,7,0)="","",VLOOKUP(B27,HOCPHI!$B$5:$WX$9797,7,0)))</f>
        <v>HP</v>
      </c>
      <c r="T27" s="82">
        <f>IF(ISNA(VLOOKUP(B27,HOCPHI!$B$5:$WX$9797,10,0)),"",IF(VLOOKUP(B27,HOCPHI!$B$5:$WX$9797,10,0)="","",VLOOKUP(B27,HOCPHI!$B$5:$WX$9797,10,0)))</f>
        <v>0</v>
      </c>
      <c r="U27" s="82" t="str">
        <f>IF(ISNA(VLOOKUP(B27,HOCPHI!$B$5:$WX$9797,9,0)),"",IF(VLOOKUP(B27,HOCPHI!$B$5:$WX$9797,9,0)="","",VLOOKUP(B27,HOCPHI!$B$5:$WX$9797,9,0)))</f>
        <v/>
      </c>
      <c r="V27" s="59">
        <f t="shared" si="0"/>
        <v>1</v>
      </c>
      <c r="W27" s="59" t="str">
        <f t="shared" si="2"/>
        <v>Đ</v>
      </c>
    </row>
    <row r="28" spans="1:23" s="59" customFormat="1" ht="17.25" customHeight="1" x14ac:dyDescent="0.3">
      <c r="A28" s="156">
        <f t="shared" si="3"/>
        <v>21</v>
      </c>
      <c r="B28" s="161">
        <v>2227212022</v>
      </c>
      <c r="C28" s="162" t="s">
        <v>99</v>
      </c>
      <c r="D28" s="163" t="s">
        <v>116</v>
      </c>
      <c r="E28" s="53"/>
      <c r="F28" s="164" t="s">
        <v>148</v>
      </c>
      <c r="G28" s="99"/>
      <c r="H28" s="99"/>
      <c r="I28" s="99"/>
      <c r="J28" s="99"/>
      <c r="K28" s="99"/>
      <c r="L28" s="99"/>
      <c r="M28" s="99"/>
      <c r="N28" s="99"/>
      <c r="O28" s="119"/>
      <c r="P28" s="120">
        <f t="shared" si="1"/>
        <v>0</v>
      </c>
      <c r="Q28" s="58" t="str">
        <f>[2]!docle(P28)</f>
        <v>Khäng</v>
      </c>
      <c r="R28" s="57"/>
      <c r="S28" s="82" t="str">
        <f>IF(ISNA(VLOOKUP(B28,HOCPHI!$B$5:$WX$9797,7,0)),"",IF(VLOOKUP(B28,HOCPHI!$B$5:$WX$9797,7,0)="","",VLOOKUP(B28,HOCPHI!$B$5:$WX$9797,7,0)))</f>
        <v/>
      </c>
      <c r="T28" s="82">
        <f>IF(ISNA(VLOOKUP(B28,HOCPHI!$B$5:$WX$9797,10,0)),"",IF(VLOOKUP(B28,HOCPHI!$B$5:$WX$9797,10,0)="","",VLOOKUP(B28,HOCPHI!$B$5:$WX$9797,10,0)))</f>
        <v>3850000</v>
      </c>
      <c r="U28" s="82" t="str">
        <f>IF(ISNA(VLOOKUP(B28,HOCPHI!$B$5:$WX$9797,9,0)),"",IF(VLOOKUP(B28,HOCPHI!$B$5:$WX$9797,9,0)="","",VLOOKUP(B28,HOCPHI!$B$5:$WX$9797,9,0)))</f>
        <v/>
      </c>
      <c r="V28" s="59">
        <f t="shared" si="0"/>
        <v>1</v>
      </c>
      <c r="W28" s="59" t="str">
        <f t="shared" si="2"/>
        <v>Đ</v>
      </c>
    </row>
    <row r="29" spans="1:23" s="59" customFormat="1" ht="17.25" customHeight="1" x14ac:dyDescent="0.3">
      <c r="A29" s="156">
        <f t="shared" si="3"/>
        <v>22</v>
      </c>
      <c r="B29" s="161">
        <v>2227212024</v>
      </c>
      <c r="C29" s="162" t="s">
        <v>117</v>
      </c>
      <c r="D29" s="163" t="s">
        <v>118</v>
      </c>
      <c r="E29" s="53"/>
      <c r="F29" s="164" t="s">
        <v>148</v>
      </c>
      <c r="G29" s="99"/>
      <c r="H29" s="99"/>
      <c r="I29" s="99"/>
      <c r="J29" s="99"/>
      <c r="K29" s="99"/>
      <c r="L29" s="99"/>
      <c r="M29" s="99"/>
      <c r="N29" s="99"/>
      <c r="O29" s="119"/>
      <c r="P29" s="120">
        <f t="shared" si="1"/>
        <v>0</v>
      </c>
      <c r="Q29" s="58" t="str">
        <f>[2]!docle(P29)</f>
        <v>Khäng</v>
      </c>
      <c r="R29" s="57"/>
      <c r="S29" s="82" t="str">
        <f>IF(ISNA(VLOOKUP(B29,HOCPHI!$B$5:$WX$9797,7,0)),"",IF(VLOOKUP(B29,HOCPHI!$B$5:$WX$9797,7,0)="","",VLOOKUP(B29,HOCPHI!$B$5:$WX$9797,7,0)))</f>
        <v>HP</v>
      </c>
      <c r="T29" s="82">
        <f>IF(ISNA(VLOOKUP(B29,HOCPHI!$B$5:$WX$9797,10,0)),"",IF(VLOOKUP(B29,HOCPHI!$B$5:$WX$9797,10,0)="","",VLOOKUP(B29,HOCPHI!$B$5:$WX$9797,10,0)))</f>
        <v>0</v>
      </c>
      <c r="U29" s="82" t="str">
        <f>IF(ISNA(VLOOKUP(B29,HOCPHI!$B$5:$WX$9797,9,0)),"",IF(VLOOKUP(B29,HOCPHI!$B$5:$WX$9797,9,0)="","",VLOOKUP(B29,HOCPHI!$B$5:$WX$9797,9,0)))</f>
        <v/>
      </c>
      <c r="V29" s="59">
        <f t="shared" si="0"/>
        <v>1</v>
      </c>
      <c r="W29" s="59" t="str">
        <f t="shared" si="2"/>
        <v>Đ</v>
      </c>
    </row>
    <row r="30" spans="1:23" s="59" customFormat="1" ht="17.25" customHeight="1" x14ac:dyDescent="0.3">
      <c r="A30" s="156">
        <f t="shared" si="3"/>
        <v>23</v>
      </c>
      <c r="B30" s="161">
        <v>2227212025</v>
      </c>
      <c r="C30" s="162" t="s">
        <v>119</v>
      </c>
      <c r="D30" s="163" t="s">
        <v>120</v>
      </c>
      <c r="E30" s="53"/>
      <c r="F30" s="164" t="s">
        <v>148</v>
      </c>
      <c r="G30" s="99"/>
      <c r="H30" s="99"/>
      <c r="I30" s="99"/>
      <c r="J30" s="99"/>
      <c r="K30" s="99"/>
      <c r="L30" s="99"/>
      <c r="M30" s="99"/>
      <c r="N30" s="99"/>
      <c r="O30" s="119"/>
      <c r="P30" s="120">
        <f t="shared" si="1"/>
        <v>0</v>
      </c>
      <c r="Q30" s="58" t="str">
        <f>[2]!docle(P30)</f>
        <v>Khäng</v>
      </c>
      <c r="R30" s="57"/>
      <c r="S30" s="82" t="str">
        <f>IF(ISNA(VLOOKUP(B30,HOCPHI!$B$5:$WX$9797,7,0)),"",IF(VLOOKUP(B30,HOCPHI!$B$5:$WX$9797,7,0)="","",VLOOKUP(B30,HOCPHI!$B$5:$WX$9797,7,0)))</f>
        <v/>
      </c>
      <c r="T30" s="82">
        <f>IF(ISNA(VLOOKUP(B30,HOCPHI!$B$5:$WX$9797,10,0)),"",IF(VLOOKUP(B30,HOCPHI!$B$5:$WX$9797,10,0)="","",VLOOKUP(B30,HOCPHI!$B$5:$WX$9797,10,0)))</f>
        <v>3850000</v>
      </c>
      <c r="U30" s="82" t="str">
        <f>IF(ISNA(VLOOKUP(B30,HOCPHI!$B$5:$WX$9797,9,0)),"",IF(VLOOKUP(B30,HOCPHI!$B$5:$WX$9797,9,0)="","",VLOOKUP(B30,HOCPHI!$B$5:$WX$9797,9,0)))</f>
        <v/>
      </c>
      <c r="V30" s="59">
        <f t="shared" si="0"/>
        <v>1</v>
      </c>
      <c r="W30" s="59" t="str">
        <f t="shared" si="2"/>
        <v>Đ</v>
      </c>
    </row>
    <row r="31" spans="1:23" s="59" customFormat="1" ht="17.25" customHeight="1" x14ac:dyDescent="0.3">
      <c r="A31" s="156">
        <f t="shared" si="3"/>
        <v>24</v>
      </c>
      <c r="B31" s="161">
        <v>2226212026</v>
      </c>
      <c r="C31" s="162" t="s">
        <v>121</v>
      </c>
      <c r="D31" s="163" t="s">
        <v>122</v>
      </c>
      <c r="E31" s="53"/>
      <c r="F31" s="164" t="s">
        <v>148</v>
      </c>
      <c r="G31" s="99"/>
      <c r="H31" s="99"/>
      <c r="I31" s="99"/>
      <c r="J31" s="99"/>
      <c r="K31" s="99"/>
      <c r="L31" s="99"/>
      <c r="M31" s="99"/>
      <c r="N31" s="99"/>
      <c r="O31" s="119"/>
      <c r="P31" s="120">
        <f t="shared" si="1"/>
        <v>0</v>
      </c>
      <c r="Q31" s="58" t="str">
        <f>[2]!docle(P31)</f>
        <v>Khäng</v>
      </c>
      <c r="R31" s="57"/>
      <c r="S31" s="82" t="str">
        <f>IF(ISNA(VLOOKUP(B31,HOCPHI!$B$5:$WX$9797,7,0)),"",IF(VLOOKUP(B31,HOCPHI!$B$5:$WX$9797,7,0)="","",VLOOKUP(B31,HOCPHI!$B$5:$WX$9797,7,0)))</f>
        <v>HP</v>
      </c>
      <c r="T31" s="82">
        <f>IF(ISNA(VLOOKUP(B31,HOCPHI!$B$5:$WX$9797,10,0)),"",IF(VLOOKUP(B31,HOCPHI!$B$5:$WX$9797,10,0)="","",VLOOKUP(B31,HOCPHI!$B$5:$WX$9797,10,0)))</f>
        <v>0</v>
      </c>
      <c r="U31" s="82" t="str">
        <f>IF(ISNA(VLOOKUP(B31,HOCPHI!$B$5:$WX$9797,9,0)),"",IF(VLOOKUP(B31,HOCPHI!$B$5:$WX$9797,9,0)="","",VLOOKUP(B31,HOCPHI!$B$5:$WX$9797,9,0)))</f>
        <v/>
      </c>
      <c r="V31" s="59">
        <f t="shared" si="0"/>
        <v>1</v>
      </c>
      <c r="W31" s="59" t="str">
        <f t="shared" si="2"/>
        <v>S</v>
      </c>
    </row>
    <row r="32" spans="1:23" s="59" customFormat="1" ht="17.25" customHeight="1" x14ac:dyDescent="0.3">
      <c r="A32" s="156">
        <f t="shared" si="3"/>
        <v>25</v>
      </c>
      <c r="B32" s="161">
        <v>2226212027</v>
      </c>
      <c r="C32" s="162" t="s">
        <v>123</v>
      </c>
      <c r="D32" s="163" t="s">
        <v>122</v>
      </c>
      <c r="E32" s="53"/>
      <c r="F32" s="164" t="s">
        <v>148</v>
      </c>
      <c r="G32" s="99"/>
      <c r="H32" s="99"/>
      <c r="I32" s="99"/>
      <c r="J32" s="99"/>
      <c r="K32" s="99"/>
      <c r="L32" s="99"/>
      <c r="M32" s="99"/>
      <c r="N32" s="99"/>
      <c r="O32" s="119"/>
      <c r="P32" s="120">
        <f t="shared" si="1"/>
        <v>0</v>
      </c>
      <c r="Q32" s="58" t="str">
        <f>[2]!docle(P32)</f>
        <v>Khäng</v>
      </c>
      <c r="R32" s="57"/>
      <c r="S32" s="82" t="str">
        <f>IF(ISNA(VLOOKUP(B32,HOCPHI!$B$5:$WX$9797,7,0)),"",IF(VLOOKUP(B32,HOCPHI!$B$5:$WX$9797,7,0)="","",VLOOKUP(B32,HOCPHI!$B$5:$WX$9797,7,0)))</f>
        <v/>
      </c>
      <c r="T32" s="82">
        <f>IF(ISNA(VLOOKUP(B32,HOCPHI!$B$5:$WX$9797,10,0)),"",IF(VLOOKUP(B32,HOCPHI!$B$5:$WX$9797,10,0)="","",VLOOKUP(B32,HOCPHI!$B$5:$WX$9797,10,0)))</f>
        <v>3850000</v>
      </c>
      <c r="U32" s="82" t="str">
        <f>IF(ISNA(VLOOKUP(B32,HOCPHI!$B$5:$WX$9797,9,0)),"",IF(VLOOKUP(B32,HOCPHI!$B$5:$WX$9797,9,0)="","",VLOOKUP(B32,HOCPHI!$B$5:$WX$9797,9,0)))</f>
        <v/>
      </c>
      <c r="V32" s="59">
        <f t="shared" si="0"/>
        <v>1</v>
      </c>
      <c r="W32" s="59" t="str">
        <f t="shared" si="2"/>
        <v>Đ</v>
      </c>
    </row>
    <row r="33" spans="1:30" s="59" customFormat="1" ht="17.25" customHeight="1" x14ac:dyDescent="0.3">
      <c r="A33" s="156">
        <f t="shared" si="3"/>
        <v>26</v>
      </c>
      <c r="B33" s="161">
        <v>2227212028</v>
      </c>
      <c r="C33" s="162" t="s">
        <v>124</v>
      </c>
      <c r="D33" s="163" t="s">
        <v>125</v>
      </c>
      <c r="E33" s="53"/>
      <c r="F33" s="164" t="s">
        <v>148</v>
      </c>
      <c r="G33" s="99"/>
      <c r="H33" s="99"/>
      <c r="I33" s="99"/>
      <c r="J33" s="99"/>
      <c r="K33" s="99"/>
      <c r="L33" s="99"/>
      <c r="M33" s="99"/>
      <c r="N33" s="99"/>
      <c r="O33" s="119"/>
      <c r="P33" s="120">
        <f t="shared" si="1"/>
        <v>0</v>
      </c>
      <c r="Q33" s="58" t="str">
        <f>[2]!docle(P33)</f>
        <v>Khäng</v>
      </c>
      <c r="R33" s="57"/>
      <c r="S33" s="82" t="str">
        <f>IF(ISNA(VLOOKUP(B33,HOCPHI!$B$5:$WX$9797,7,0)),"",IF(VLOOKUP(B33,HOCPHI!$B$5:$WX$9797,7,0)="","",VLOOKUP(B33,HOCPHI!$B$5:$WX$9797,7,0)))</f>
        <v/>
      </c>
      <c r="T33" s="82">
        <f>IF(ISNA(VLOOKUP(B33,HOCPHI!$B$5:$WX$9797,10,0)),"",IF(VLOOKUP(B33,HOCPHI!$B$5:$WX$9797,10,0)="","",VLOOKUP(B33,HOCPHI!$B$5:$WX$9797,10,0)))</f>
        <v>3850000</v>
      </c>
      <c r="U33" s="82" t="str">
        <f>IF(ISNA(VLOOKUP(B33,HOCPHI!$B$5:$WX$9797,9,0)),"",IF(VLOOKUP(B33,HOCPHI!$B$5:$WX$9797,9,0)="","",VLOOKUP(B33,HOCPHI!$B$5:$WX$9797,9,0)))</f>
        <v/>
      </c>
      <c r="V33" s="59">
        <f t="shared" si="0"/>
        <v>1</v>
      </c>
      <c r="W33" s="59" t="str">
        <f t="shared" si="2"/>
        <v>Đ</v>
      </c>
    </row>
    <row r="34" spans="1:30" s="59" customFormat="1" ht="17.25" customHeight="1" x14ac:dyDescent="0.3">
      <c r="A34" s="156">
        <f t="shared" si="3"/>
        <v>27</v>
      </c>
      <c r="B34" s="161">
        <v>2227212029</v>
      </c>
      <c r="C34" s="162" t="s">
        <v>126</v>
      </c>
      <c r="D34" s="163" t="s">
        <v>127</v>
      </c>
      <c r="E34" s="53"/>
      <c r="F34" s="164" t="s">
        <v>148</v>
      </c>
      <c r="G34" s="99"/>
      <c r="H34" s="99"/>
      <c r="I34" s="99"/>
      <c r="J34" s="99"/>
      <c r="K34" s="99"/>
      <c r="L34" s="99"/>
      <c r="M34" s="99"/>
      <c r="N34" s="99"/>
      <c r="O34" s="119"/>
      <c r="P34" s="120">
        <f t="shared" si="1"/>
        <v>0</v>
      </c>
      <c r="Q34" s="58" t="str">
        <f>[2]!docle(P34)</f>
        <v>Khäng</v>
      </c>
      <c r="R34" s="57"/>
      <c r="S34" s="82" t="str">
        <f>IF(ISNA(VLOOKUP(B34,HOCPHI!$B$5:$WX$9797,7,0)),"",IF(VLOOKUP(B34,HOCPHI!$B$5:$WX$9797,7,0)="","",VLOOKUP(B34,HOCPHI!$B$5:$WX$9797,7,0)))</f>
        <v/>
      </c>
      <c r="T34" s="82">
        <f>IF(ISNA(VLOOKUP(B34,HOCPHI!$B$5:$WX$9797,10,0)),"",IF(VLOOKUP(B34,HOCPHI!$B$5:$WX$9797,10,0)="","",VLOOKUP(B34,HOCPHI!$B$5:$WX$9797,10,0)))</f>
        <v>3850000</v>
      </c>
      <c r="U34" s="82" t="str">
        <f>IF(ISNA(VLOOKUP(B34,HOCPHI!$B$5:$WX$9797,9,0)),"",IF(VLOOKUP(B34,HOCPHI!$B$5:$WX$9797,9,0)="","",VLOOKUP(B34,HOCPHI!$B$5:$WX$9797,9,0)))</f>
        <v/>
      </c>
      <c r="V34" s="59">
        <f t="shared" si="0"/>
        <v>1</v>
      </c>
      <c r="W34" s="59" t="str">
        <f t="shared" si="2"/>
        <v>Đ</v>
      </c>
    </row>
    <row r="35" spans="1:30" s="59" customFormat="1" ht="17.25" customHeight="1" x14ac:dyDescent="0.3">
      <c r="A35" s="156">
        <f t="shared" si="3"/>
        <v>28</v>
      </c>
      <c r="B35" s="161">
        <v>2226212030</v>
      </c>
      <c r="C35" s="162" t="s">
        <v>128</v>
      </c>
      <c r="D35" s="163" t="s">
        <v>129</v>
      </c>
      <c r="E35" s="53"/>
      <c r="F35" s="164" t="s">
        <v>148</v>
      </c>
      <c r="G35" s="99"/>
      <c r="H35" s="99"/>
      <c r="I35" s="99"/>
      <c r="J35" s="99"/>
      <c r="K35" s="99"/>
      <c r="L35" s="99"/>
      <c r="M35" s="99"/>
      <c r="N35" s="99"/>
      <c r="O35" s="119"/>
      <c r="P35" s="120">
        <f t="shared" si="1"/>
        <v>0</v>
      </c>
      <c r="Q35" s="58" t="str">
        <f>[2]!docle(P35)</f>
        <v>Khäng</v>
      </c>
      <c r="R35" s="57"/>
      <c r="S35" s="82" t="str">
        <f>IF(ISNA(VLOOKUP(B35,HOCPHI!$B$5:$WX$9797,7,0)),"",IF(VLOOKUP(B35,HOCPHI!$B$5:$WX$9797,7,0)="","",VLOOKUP(B35,HOCPHI!$B$5:$WX$9797,7,0)))</f>
        <v/>
      </c>
      <c r="T35" s="82">
        <f>IF(ISNA(VLOOKUP(B35,HOCPHI!$B$5:$WX$9797,10,0)),"",IF(VLOOKUP(B35,HOCPHI!$B$5:$WX$9797,10,0)="","",VLOOKUP(B35,HOCPHI!$B$5:$WX$9797,10,0)))</f>
        <v>3850000</v>
      </c>
      <c r="U35" s="82" t="str">
        <f>IF(ISNA(VLOOKUP(B35,HOCPHI!$B$5:$WX$9797,9,0)),"",IF(VLOOKUP(B35,HOCPHI!$B$5:$WX$9797,9,0)="","",VLOOKUP(B35,HOCPHI!$B$5:$WX$9797,9,0)))</f>
        <v/>
      </c>
      <c r="V35" s="59">
        <f t="shared" si="0"/>
        <v>1</v>
      </c>
      <c r="W35" s="59" t="str">
        <f t="shared" si="2"/>
        <v>S</v>
      </c>
    </row>
    <row r="36" spans="1:30" s="59" customFormat="1" ht="17.25" customHeight="1" x14ac:dyDescent="0.3">
      <c r="A36" s="156">
        <f t="shared" si="3"/>
        <v>29</v>
      </c>
      <c r="B36" s="161">
        <v>2226212031</v>
      </c>
      <c r="C36" s="162" t="s">
        <v>130</v>
      </c>
      <c r="D36" s="163" t="s">
        <v>131</v>
      </c>
      <c r="E36" s="53"/>
      <c r="F36" s="164" t="s">
        <v>148</v>
      </c>
      <c r="G36" s="99"/>
      <c r="H36" s="99"/>
      <c r="I36" s="99"/>
      <c r="J36" s="99"/>
      <c r="K36" s="99"/>
      <c r="L36" s="99"/>
      <c r="M36" s="99"/>
      <c r="N36" s="99"/>
      <c r="O36" s="119"/>
      <c r="P36" s="120">
        <f t="shared" si="1"/>
        <v>0</v>
      </c>
      <c r="Q36" s="58" t="str">
        <f>[2]!docle(P36)</f>
        <v>Khäng</v>
      </c>
      <c r="R36" s="57"/>
      <c r="S36" s="82" t="str">
        <f>IF(ISNA(VLOOKUP(B36,HOCPHI!$B$5:$WX$9797,7,0)),"",IF(VLOOKUP(B36,HOCPHI!$B$5:$WX$9797,7,0)="","",VLOOKUP(B36,HOCPHI!$B$5:$WX$9797,7,0)))</f>
        <v/>
      </c>
      <c r="T36" s="82">
        <f>IF(ISNA(VLOOKUP(B36,HOCPHI!$B$5:$WX$9797,10,0)),"",IF(VLOOKUP(B36,HOCPHI!$B$5:$WX$9797,10,0)="","",VLOOKUP(B36,HOCPHI!$B$5:$WX$9797,10,0)))</f>
        <v>3850000</v>
      </c>
      <c r="U36" s="82" t="str">
        <f>IF(ISNA(VLOOKUP(B36,HOCPHI!$B$5:$WX$9797,9,0)),"",IF(VLOOKUP(B36,HOCPHI!$B$5:$WX$9797,9,0)="","",VLOOKUP(B36,HOCPHI!$B$5:$WX$9797,9,0)))</f>
        <v/>
      </c>
      <c r="V36" s="59">
        <f t="shared" si="0"/>
        <v>1</v>
      </c>
      <c r="W36" s="59" t="str">
        <f t="shared" si="2"/>
        <v>Đ</v>
      </c>
    </row>
    <row r="37" spans="1:30" s="59" customFormat="1" ht="17.25" customHeight="1" x14ac:dyDescent="0.3">
      <c r="A37" s="156">
        <f t="shared" si="3"/>
        <v>30</v>
      </c>
      <c r="B37" s="161">
        <v>2227212032</v>
      </c>
      <c r="C37" s="162" t="s">
        <v>132</v>
      </c>
      <c r="D37" s="163" t="s">
        <v>133</v>
      </c>
      <c r="E37" s="53"/>
      <c r="F37" s="164" t="s">
        <v>148</v>
      </c>
      <c r="G37" s="99"/>
      <c r="H37" s="99"/>
      <c r="I37" s="99"/>
      <c r="J37" s="99"/>
      <c r="K37" s="99"/>
      <c r="L37" s="99"/>
      <c r="M37" s="99"/>
      <c r="N37" s="99"/>
      <c r="O37" s="119"/>
      <c r="P37" s="120">
        <f t="shared" si="1"/>
        <v>0</v>
      </c>
      <c r="Q37" s="58" t="str">
        <f>[2]!docle(P37)</f>
        <v>Khäng</v>
      </c>
      <c r="R37" s="57"/>
      <c r="S37" s="82" t="str">
        <f>IF(ISNA(VLOOKUP(B37,HOCPHI!$B$5:$WX$9797,7,0)),"",IF(VLOOKUP(B37,HOCPHI!$B$5:$WX$9797,7,0)="","",VLOOKUP(B37,HOCPHI!$B$5:$WX$9797,7,0)))</f>
        <v>HP</v>
      </c>
      <c r="T37" s="82">
        <f>IF(ISNA(VLOOKUP(B37,HOCPHI!$B$5:$WX$9797,10,0)),"",IF(VLOOKUP(B37,HOCPHI!$B$5:$WX$9797,10,0)="","",VLOOKUP(B37,HOCPHI!$B$5:$WX$9797,10,0)))</f>
        <v>0</v>
      </c>
      <c r="U37" s="82" t="str">
        <f>IF(ISNA(VLOOKUP(B37,HOCPHI!$B$5:$WX$9797,9,0)),"",IF(VLOOKUP(B37,HOCPHI!$B$5:$WX$9797,9,0)="","",VLOOKUP(B37,HOCPHI!$B$5:$WX$9797,9,0)))</f>
        <v/>
      </c>
      <c r="V37" s="59">
        <f t="shared" si="0"/>
        <v>1</v>
      </c>
      <c r="W37" s="59" t="str">
        <f t="shared" si="2"/>
        <v>Đ</v>
      </c>
    </row>
    <row r="38" spans="1:30" s="59" customFormat="1" ht="17.25" customHeight="1" x14ac:dyDescent="0.3">
      <c r="A38" s="156">
        <f t="shared" si="3"/>
        <v>31</v>
      </c>
      <c r="B38" s="161">
        <v>2226212033</v>
      </c>
      <c r="C38" s="162" t="s">
        <v>134</v>
      </c>
      <c r="D38" s="163" t="s">
        <v>135</v>
      </c>
      <c r="E38" s="53"/>
      <c r="F38" s="164" t="s">
        <v>148</v>
      </c>
      <c r="G38" s="99"/>
      <c r="H38" s="99"/>
      <c r="I38" s="99"/>
      <c r="J38" s="99"/>
      <c r="K38" s="99"/>
      <c r="L38" s="99"/>
      <c r="M38" s="99"/>
      <c r="N38" s="99"/>
      <c r="O38" s="119"/>
      <c r="P38" s="120">
        <f t="shared" si="1"/>
        <v>0</v>
      </c>
      <c r="Q38" s="58" t="str">
        <f>[2]!docle(P38)</f>
        <v>Khäng</v>
      </c>
      <c r="R38" s="57"/>
      <c r="S38" s="82" t="str">
        <f>IF(ISNA(VLOOKUP(B38,HOCPHI!$B$5:$WX$9797,7,0)),"",IF(VLOOKUP(B38,HOCPHI!$B$5:$WX$9797,7,0)="","",VLOOKUP(B38,HOCPHI!$B$5:$WX$9797,7,0)))</f>
        <v/>
      </c>
      <c r="T38" s="82">
        <f>IF(ISNA(VLOOKUP(B38,HOCPHI!$B$5:$WX$9797,10,0)),"",IF(VLOOKUP(B38,HOCPHI!$B$5:$WX$9797,10,0)="","",VLOOKUP(B38,HOCPHI!$B$5:$WX$9797,10,0)))</f>
        <v>3850000</v>
      </c>
      <c r="U38" s="82" t="str">
        <f>IF(ISNA(VLOOKUP(B38,HOCPHI!$B$5:$WX$9797,9,0)),"",IF(VLOOKUP(B38,HOCPHI!$B$5:$WX$9797,9,0)="","",VLOOKUP(B38,HOCPHI!$B$5:$WX$9797,9,0)))</f>
        <v/>
      </c>
      <c r="V38" s="59">
        <f t="shared" si="0"/>
        <v>1</v>
      </c>
      <c r="W38" s="59" t="str">
        <f t="shared" si="2"/>
        <v>S</v>
      </c>
    </row>
    <row r="39" spans="1:30" s="59" customFormat="1" ht="17.25" customHeight="1" x14ac:dyDescent="0.3">
      <c r="A39" s="156">
        <f t="shared" si="3"/>
        <v>32</v>
      </c>
      <c r="B39" s="161">
        <v>2226212034</v>
      </c>
      <c r="C39" s="162" t="s">
        <v>136</v>
      </c>
      <c r="D39" s="163" t="s">
        <v>137</v>
      </c>
      <c r="E39" s="53"/>
      <c r="F39" s="164" t="s">
        <v>148</v>
      </c>
      <c r="G39" s="99"/>
      <c r="H39" s="99"/>
      <c r="I39" s="99"/>
      <c r="J39" s="99"/>
      <c r="K39" s="99"/>
      <c r="L39" s="99"/>
      <c r="M39" s="99"/>
      <c r="N39" s="99"/>
      <c r="O39" s="119"/>
      <c r="P39" s="120">
        <f t="shared" si="1"/>
        <v>0</v>
      </c>
      <c r="Q39" s="58" t="str">
        <f>[2]!docle(P39)</f>
        <v>Khäng</v>
      </c>
      <c r="R39" s="57"/>
      <c r="S39" s="82" t="str">
        <f>IF(ISNA(VLOOKUP(B39,HOCPHI!$B$5:$WX$9797,7,0)),"",IF(VLOOKUP(B39,HOCPHI!$B$5:$WX$9797,7,0)="","",VLOOKUP(B39,HOCPHI!$B$5:$WX$9797,7,0)))</f>
        <v/>
      </c>
      <c r="T39" s="82">
        <f>IF(ISNA(VLOOKUP(B39,HOCPHI!$B$5:$WX$9797,10,0)),"",IF(VLOOKUP(B39,HOCPHI!$B$5:$WX$9797,10,0)="","",VLOOKUP(B39,HOCPHI!$B$5:$WX$9797,10,0)))</f>
        <v>3850000</v>
      </c>
      <c r="U39" s="82" t="str">
        <f>IF(ISNA(VLOOKUP(B39,HOCPHI!$B$5:$WX$9797,9,0)),"",IF(VLOOKUP(B39,HOCPHI!$B$5:$WX$9797,9,0)="","",VLOOKUP(B39,HOCPHI!$B$5:$WX$9797,9,0)))</f>
        <v/>
      </c>
      <c r="V39" s="59">
        <f t="shared" si="0"/>
        <v>1</v>
      </c>
      <c r="W39" s="59" t="str">
        <f t="shared" si="2"/>
        <v>Đ</v>
      </c>
    </row>
    <row r="40" spans="1:30" s="59" customFormat="1" ht="17.25" customHeight="1" x14ac:dyDescent="0.3">
      <c r="A40" s="156">
        <f t="shared" si="3"/>
        <v>33</v>
      </c>
      <c r="B40" s="161">
        <v>2227212036</v>
      </c>
      <c r="C40" s="162" t="s">
        <v>138</v>
      </c>
      <c r="D40" s="163" t="s">
        <v>139</v>
      </c>
      <c r="E40" s="53"/>
      <c r="F40" s="164" t="s">
        <v>148</v>
      </c>
      <c r="G40" s="99"/>
      <c r="H40" s="99"/>
      <c r="I40" s="99"/>
      <c r="J40" s="99"/>
      <c r="K40" s="99"/>
      <c r="L40" s="99"/>
      <c r="M40" s="99"/>
      <c r="N40" s="99"/>
      <c r="O40" s="119"/>
      <c r="P40" s="120">
        <f t="shared" si="1"/>
        <v>0</v>
      </c>
      <c r="Q40" s="58" t="str">
        <f>[2]!docle(P40)</f>
        <v>Khäng</v>
      </c>
      <c r="R40" s="57"/>
      <c r="S40" s="82" t="str">
        <f>IF(ISNA(VLOOKUP(B40,HOCPHI!$B$5:$WX$9797,7,0)),"",IF(VLOOKUP(B40,HOCPHI!$B$5:$WX$9797,7,0)="","",VLOOKUP(B40,HOCPHI!$B$5:$WX$9797,7,0)))</f>
        <v/>
      </c>
      <c r="T40" s="82">
        <f>IF(ISNA(VLOOKUP(B40,HOCPHI!$B$5:$WX$9797,10,0)),"",IF(VLOOKUP(B40,HOCPHI!$B$5:$WX$9797,10,0)="","",VLOOKUP(B40,HOCPHI!$B$5:$WX$9797,10,0)))</f>
        <v>3850000</v>
      </c>
      <c r="U40" s="82" t="str">
        <f>IF(ISNA(VLOOKUP(B40,HOCPHI!$B$5:$WX$9797,9,0)),"",IF(VLOOKUP(B40,HOCPHI!$B$5:$WX$9797,9,0)="","",VLOOKUP(B40,HOCPHI!$B$5:$WX$9797,9,0)))</f>
        <v/>
      </c>
      <c r="V40" s="59">
        <f t="shared" si="0"/>
        <v>1</v>
      </c>
      <c r="W40" s="59" t="str">
        <f t="shared" si="2"/>
        <v>Đ</v>
      </c>
    </row>
    <row r="41" spans="1:30" s="59" customFormat="1" ht="17.25" customHeight="1" x14ac:dyDescent="0.3">
      <c r="A41" s="156">
        <f t="shared" si="3"/>
        <v>34</v>
      </c>
      <c r="B41" s="161">
        <v>2227212037</v>
      </c>
      <c r="C41" s="162" t="s">
        <v>140</v>
      </c>
      <c r="D41" s="163" t="s">
        <v>141</v>
      </c>
      <c r="E41" s="53"/>
      <c r="F41" s="164" t="s">
        <v>148</v>
      </c>
      <c r="G41" s="99"/>
      <c r="H41" s="99"/>
      <c r="I41" s="99"/>
      <c r="J41" s="99"/>
      <c r="K41" s="99"/>
      <c r="L41" s="99"/>
      <c r="M41" s="99"/>
      <c r="N41" s="99"/>
      <c r="O41" s="119"/>
      <c r="P41" s="120">
        <f t="shared" si="1"/>
        <v>0</v>
      </c>
      <c r="Q41" s="58" t="str">
        <f>[2]!docle(P41)</f>
        <v>Khäng</v>
      </c>
      <c r="R41" s="57"/>
      <c r="S41" s="82" t="str">
        <f>IF(ISNA(VLOOKUP(B41,HOCPHI!$B$5:$WX$9797,7,0)),"",IF(VLOOKUP(B41,HOCPHI!$B$5:$WX$9797,7,0)="","",VLOOKUP(B41,HOCPHI!$B$5:$WX$9797,7,0)))</f>
        <v/>
      </c>
      <c r="T41" s="82">
        <f>IF(ISNA(VLOOKUP(B41,HOCPHI!$B$5:$WX$9797,10,0)),"",IF(VLOOKUP(B41,HOCPHI!$B$5:$WX$9797,10,0)="","",VLOOKUP(B41,HOCPHI!$B$5:$WX$9797,10,0)))</f>
        <v>3850000</v>
      </c>
      <c r="U41" s="82" t="str">
        <f>IF(ISNA(VLOOKUP(B41,HOCPHI!$B$5:$WX$9797,9,0)),"",IF(VLOOKUP(B41,HOCPHI!$B$5:$WX$9797,9,0)="","",VLOOKUP(B41,HOCPHI!$B$5:$WX$9797,9,0)))</f>
        <v/>
      </c>
      <c r="V41" s="59">
        <f t="shared" si="0"/>
        <v>1</v>
      </c>
      <c r="W41" s="59" t="str">
        <f t="shared" si="2"/>
        <v>Đ</v>
      </c>
    </row>
    <row r="42" spans="1:30" s="59" customFormat="1" ht="17.25" customHeight="1" x14ac:dyDescent="0.3">
      <c r="A42" s="156">
        <f t="shared" si="3"/>
        <v>35</v>
      </c>
      <c r="B42" s="165">
        <v>2127212610</v>
      </c>
      <c r="C42" s="166" t="s">
        <v>142</v>
      </c>
      <c r="D42" s="167" t="s">
        <v>143</v>
      </c>
      <c r="E42" s="53"/>
      <c r="F42" s="168" t="s">
        <v>148</v>
      </c>
      <c r="G42" s="99"/>
      <c r="H42" s="99"/>
      <c r="I42" s="99"/>
      <c r="J42" s="99"/>
      <c r="K42" s="99"/>
      <c r="L42" s="99"/>
      <c r="M42" s="99"/>
      <c r="N42" s="99"/>
      <c r="O42" s="119"/>
      <c r="P42" s="120">
        <f t="shared" si="1"/>
        <v>0</v>
      </c>
      <c r="Q42" s="58" t="str">
        <f>[2]!docle(P42)</f>
        <v>Khäng</v>
      </c>
      <c r="R42" s="57"/>
      <c r="S42" s="82" t="str">
        <f>IF(ISNA(VLOOKUP(B42,HOCPHI!$B$5:$WX$9797,7,0)),"",IF(VLOOKUP(B42,HOCPHI!$B$5:$WX$9797,7,0)="","",VLOOKUP(B42,HOCPHI!$B$5:$WX$9797,7,0)))</f>
        <v/>
      </c>
      <c r="T42" s="82">
        <f>IF(ISNA(VLOOKUP(B42,HOCPHI!$B$5:$WX$9797,10,0)),"",IF(VLOOKUP(B42,HOCPHI!$B$5:$WX$9797,10,0)="","",VLOOKUP(B42,HOCPHI!$B$5:$WX$9797,10,0)))</f>
        <v>3850000</v>
      </c>
      <c r="U42" s="82" t="str">
        <f>IF(ISNA(VLOOKUP(B42,HOCPHI!$B$5:$WX$9797,9,0)),"",IF(VLOOKUP(B42,HOCPHI!$B$5:$WX$9797,9,0)="","",VLOOKUP(B42,HOCPHI!$B$5:$WX$9797,9,0)))</f>
        <v/>
      </c>
      <c r="V42" s="59">
        <f t="shared" si="0"/>
        <v>1</v>
      </c>
      <c r="W42" s="59" t="str">
        <f t="shared" si="2"/>
        <v>S</v>
      </c>
    </row>
    <row r="43" spans="1:30" s="59" customFormat="1" ht="17.25" customHeight="1" x14ac:dyDescent="0.3">
      <c r="A43" s="156">
        <f t="shared" si="3"/>
        <v>36</v>
      </c>
      <c r="B43" s="165">
        <v>2126212549</v>
      </c>
      <c r="C43" s="166" t="s">
        <v>144</v>
      </c>
      <c r="D43" s="167" t="s">
        <v>145</v>
      </c>
      <c r="E43" s="53"/>
      <c r="F43" s="164" t="s">
        <v>148</v>
      </c>
      <c r="G43" s="99"/>
      <c r="H43" s="99"/>
      <c r="I43" s="99"/>
      <c r="J43" s="99"/>
      <c r="K43" s="99"/>
      <c r="L43" s="99"/>
      <c r="M43" s="99"/>
      <c r="N43" s="99"/>
      <c r="O43" s="119"/>
      <c r="P43" s="120">
        <f t="shared" si="1"/>
        <v>0</v>
      </c>
      <c r="Q43" s="58" t="str">
        <f>[2]!docle(P43)</f>
        <v>Khäng</v>
      </c>
      <c r="R43" s="57"/>
      <c r="S43" s="82" t="str">
        <f>IF(ISNA(VLOOKUP(B43,HOCPHI!$B$5:$WX$9797,7,0)),"",IF(VLOOKUP(B43,HOCPHI!$B$5:$WX$9797,7,0)="","",VLOOKUP(B43,HOCPHI!$B$5:$WX$9797,7,0)))</f>
        <v/>
      </c>
      <c r="T43" s="82">
        <f>IF(ISNA(VLOOKUP(B43,HOCPHI!$B$5:$WX$9797,10,0)),"",IF(VLOOKUP(B43,HOCPHI!$B$5:$WX$9797,10,0)="","",VLOOKUP(B43,HOCPHI!$B$5:$WX$9797,10,0)))</f>
        <v>2800000</v>
      </c>
      <c r="U43" s="82" t="str">
        <f>IF(ISNA(VLOOKUP(B43,HOCPHI!$B$5:$WX$9797,9,0)),"",IF(VLOOKUP(B43,HOCPHI!$B$5:$WX$9797,9,0)="","",VLOOKUP(B43,HOCPHI!$B$5:$WX$9797,9,0)))</f>
        <v/>
      </c>
      <c r="V43" s="59">
        <f t="shared" si="0"/>
        <v>1</v>
      </c>
      <c r="W43" s="59" t="str">
        <f t="shared" si="2"/>
        <v>S</v>
      </c>
    </row>
    <row r="44" spans="1:30" s="59" customFormat="1" ht="17.25" customHeight="1" x14ac:dyDescent="0.3">
      <c r="A44" s="156">
        <f t="shared" si="3"/>
        <v>37</v>
      </c>
      <c r="B44" s="165">
        <v>2126212547</v>
      </c>
      <c r="C44" s="166" t="s">
        <v>146</v>
      </c>
      <c r="D44" s="167" t="s">
        <v>147</v>
      </c>
      <c r="E44" s="53"/>
      <c r="F44" s="164" t="s">
        <v>148</v>
      </c>
      <c r="G44" s="99"/>
      <c r="H44" s="99"/>
      <c r="I44" s="99"/>
      <c r="J44" s="99"/>
      <c r="K44" s="99"/>
      <c r="L44" s="99"/>
      <c r="M44" s="99"/>
      <c r="N44" s="99"/>
      <c r="O44" s="119"/>
      <c r="P44" s="120">
        <f t="shared" si="1"/>
        <v>0</v>
      </c>
      <c r="Q44" s="58" t="str">
        <f>[2]!docle(P44)</f>
        <v>Khäng</v>
      </c>
      <c r="R44" s="57"/>
      <c r="S44" s="82" t="str">
        <f>IF(ISNA(VLOOKUP(B44,HOCPHI!$B$5:$WX$9797,7,0)),"",IF(VLOOKUP(B44,HOCPHI!$B$5:$WX$9797,7,0)="","",VLOOKUP(B44,HOCPHI!$B$5:$WX$9797,7,0)))</f>
        <v>HP</v>
      </c>
      <c r="T44" s="82">
        <f>IF(ISNA(VLOOKUP(B44,HOCPHI!$B$5:$WX$9797,10,0)),"",IF(VLOOKUP(B44,HOCPHI!$B$5:$WX$9797,10,0)="","",VLOOKUP(B44,HOCPHI!$B$5:$WX$9797,10,0)))</f>
        <v>0</v>
      </c>
      <c r="U44" s="82" t="str">
        <f>IF(ISNA(VLOOKUP(B44,HOCPHI!$B$5:$WX$9797,9,0)),"",IF(VLOOKUP(B44,HOCPHI!$B$5:$WX$9797,9,0)="","",VLOOKUP(B44,HOCPHI!$B$5:$WX$9797,9,0)))</f>
        <v/>
      </c>
      <c r="V44" s="59">
        <f t="shared" si="0"/>
        <v>1</v>
      </c>
      <c r="W44" s="59" t="str">
        <f t="shared" si="2"/>
        <v>S</v>
      </c>
    </row>
    <row r="45" spans="1:30" s="59" customFormat="1" ht="7.5" customHeight="1" x14ac:dyDescent="0.3">
      <c r="A45" s="87"/>
      <c r="B45" s="88"/>
      <c r="C45" s="89"/>
      <c r="D45" s="90"/>
      <c r="E45" s="90"/>
      <c r="F45" s="91"/>
      <c r="G45" s="92"/>
      <c r="H45" s="93"/>
      <c r="I45" s="93"/>
      <c r="J45" s="93"/>
      <c r="K45" s="93"/>
      <c r="L45" s="93"/>
      <c r="M45" s="93"/>
      <c r="N45" s="93"/>
      <c r="O45" s="94"/>
      <c r="P45" s="95"/>
      <c r="Q45" s="96"/>
      <c r="R45" s="93"/>
      <c r="S45" s="82"/>
      <c r="T45" s="82"/>
      <c r="U45" s="82"/>
    </row>
    <row r="46" spans="1:30" s="59" customFormat="1" ht="17.25" customHeight="1" x14ac:dyDescent="0.3">
      <c r="A46" s="87"/>
      <c r="B46" s="198" t="s">
        <v>39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05"/>
      <c r="M46" s="93"/>
      <c r="N46" s="93"/>
      <c r="O46" s="94"/>
      <c r="P46" s="95"/>
      <c r="Q46" s="96"/>
      <c r="R46" s="93"/>
      <c r="S46" s="82"/>
      <c r="T46" s="82"/>
      <c r="U46" s="82"/>
    </row>
    <row r="47" spans="1:30" s="59" customFormat="1" ht="16.5" customHeight="1" x14ac:dyDescent="0.3">
      <c r="A47" s="87"/>
      <c r="B47" s="97" t="s">
        <v>1</v>
      </c>
      <c r="C47" s="199" t="s">
        <v>40</v>
      </c>
      <c r="D47" s="200"/>
      <c r="E47" s="158"/>
      <c r="F47" s="98" t="s">
        <v>44</v>
      </c>
      <c r="G47" s="201" t="s">
        <v>45</v>
      </c>
      <c r="H47" s="202"/>
      <c r="I47" s="199" t="s">
        <v>26</v>
      </c>
      <c r="J47" s="200"/>
      <c r="K47" s="203"/>
      <c r="L47" s="93"/>
      <c r="M47" s="93"/>
      <c r="N47" s="94"/>
      <c r="O47" s="95"/>
      <c r="P47" s="96"/>
      <c r="Q47" s="93"/>
      <c r="R47" s="82"/>
      <c r="T47" s="82"/>
      <c r="U47" s="82"/>
      <c r="V47" s="188" t="s">
        <v>46</v>
      </c>
      <c r="W47" s="188"/>
      <c r="X47" s="188"/>
      <c r="Y47" s="188"/>
      <c r="Z47" s="188"/>
      <c r="AA47" s="188"/>
      <c r="AB47" s="188"/>
      <c r="AC47" s="188"/>
      <c r="AD47" s="188"/>
    </row>
    <row r="48" spans="1:30" s="59" customFormat="1" ht="17.25" customHeight="1" x14ac:dyDescent="0.3">
      <c r="A48" s="87"/>
      <c r="B48" s="99">
        <v>1</v>
      </c>
      <c r="C48" s="205" t="s">
        <v>41</v>
      </c>
      <c r="D48" s="206"/>
      <c r="E48" s="157"/>
      <c r="F48" s="100">
        <f>COUNTIF($P$8:$P$44,"&gt;=4")</f>
        <v>0</v>
      </c>
      <c r="G48" s="207">
        <f>F48/$F$50</f>
        <v>0</v>
      </c>
      <c r="H48" s="208"/>
      <c r="I48" s="102"/>
      <c r="J48" s="103"/>
      <c r="K48" s="104"/>
      <c r="L48" s="93"/>
      <c r="M48" s="93"/>
      <c r="N48" s="94"/>
      <c r="O48" s="95"/>
      <c r="P48" s="96"/>
      <c r="Q48" s="93"/>
      <c r="R48" s="82"/>
      <c r="T48" s="82"/>
      <c r="U48" s="82"/>
      <c r="V48" s="7" t="s">
        <v>10</v>
      </c>
      <c r="W48" s="8" t="s">
        <v>11</v>
      </c>
      <c r="X48" s="8" t="s">
        <v>12</v>
      </c>
      <c r="Y48" s="8" t="s">
        <v>13</v>
      </c>
      <c r="Z48" s="8" t="s">
        <v>14</v>
      </c>
      <c r="AA48" s="8" t="s">
        <v>15</v>
      </c>
      <c r="AB48" s="8" t="s">
        <v>16</v>
      </c>
      <c r="AC48" s="8" t="s">
        <v>17</v>
      </c>
      <c r="AD48" s="8" t="s">
        <v>18</v>
      </c>
    </row>
    <row r="49" spans="1:30" s="59" customFormat="1" ht="17.25" customHeight="1" x14ac:dyDescent="0.3">
      <c r="A49" s="87"/>
      <c r="B49" s="99">
        <v>2</v>
      </c>
      <c r="C49" s="205" t="s">
        <v>42</v>
      </c>
      <c r="D49" s="206"/>
      <c r="E49" s="157"/>
      <c r="F49" s="100">
        <f>COUNTIF($P$8:$P$44,"&lt;4")</f>
        <v>37</v>
      </c>
      <c r="G49" s="207">
        <f>F49/$F$50</f>
        <v>1</v>
      </c>
      <c r="H49" s="208"/>
      <c r="I49" s="102"/>
      <c r="J49" s="103"/>
      <c r="K49" s="104"/>
      <c r="L49" s="93"/>
      <c r="M49" s="93"/>
      <c r="N49" s="94"/>
      <c r="O49" s="95"/>
      <c r="P49" s="96"/>
      <c r="Q49" s="93"/>
      <c r="R49" s="82"/>
      <c r="T49" s="82"/>
      <c r="U49" s="82"/>
      <c r="V49" s="106">
        <f t="shared" ref="V49:AC49" si="4">COUNTIF(G8:G44,"&gt;0")</f>
        <v>0</v>
      </c>
      <c r="W49" s="106">
        <f t="shared" si="4"/>
        <v>0</v>
      </c>
      <c r="X49" s="106">
        <f t="shared" si="4"/>
        <v>0</v>
      </c>
      <c r="Y49" s="106">
        <f t="shared" si="4"/>
        <v>0</v>
      </c>
      <c r="Z49" s="106">
        <f t="shared" si="4"/>
        <v>0</v>
      </c>
      <c r="AA49" s="106">
        <f t="shared" si="4"/>
        <v>0</v>
      </c>
      <c r="AB49" s="106">
        <f t="shared" si="4"/>
        <v>0</v>
      </c>
      <c r="AC49" s="106">
        <f t="shared" si="4"/>
        <v>0</v>
      </c>
      <c r="AD49" s="106">
        <f>COUNTIF(O8:O44,"&gt;=0")</f>
        <v>0</v>
      </c>
    </row>
    <row r="50" spans="1:30" x14ac:dyDescent="0.25">
      <c r="A50" s="6"/>
      <c r="B50" s="209" t="s">
        <v>43</v>
      </c>
      <c r="C50" s="210"/>
      <c r="D50" s="211"/>
      <c r="E50" s="160"/>
      <c r="F50" s="159">
        <f>SUM(F48:F49)</f>
        <v>37</v>
      </c>
      <c r="G50" s="212">
        <f>SUM(G48:I49)</f>
        <v>1</v>
      </c>
      <c r="H50" s="213"/>
      <c r="I50" s="102"/>
      <c r="J50" s="103"/>
      <c r="K50" s="104"/>
      <c r="R50" s="79"/>
      <c r="S50" s="2"/>
      <c r="T50" s="124"/>
      <c r="U50" s="124"/>
      <c r="V50" s="2"/>
    </row>
    <row r="51" spans="1:30" s="59" customFormat="1" ht="7.5" customHeight="1" x14ac:dyDescent="0.3">
      <c r="A51" s="87"/>
      <c r="B51" s="88"/>
      <c r="C51" s="89"/>
      <c r="D51" s="90"/>
      <c r="E51" s="90"/>
      <c r="F51" s="91"/>
      <c r="G51" s="92"/>
      <c r="H51" s="93"/>
      <c r="I51" s="93"/>
      <c r="J51" s="93"/>
      <c r="K51" s="93"/>
      <c r="L51" s="93"/>
      <c r="M51" s="93"/>
      <c r="N51" s="93"/>
      <c r="O51" s="94"/>
      <c r="P51" s="95"/>
      <c r="Q51" s="96"/>
      <c r="R51" s="93"/>
      <c r="S51" s="82"/>
      <c r="T51" s="82"/>
      <c r="U51" s="82"/>
    </row>
    <row r="52" spans="1:30" s="41" customFormat="1" ht="15.75" x14ac:dyDescent="0.25">
      <c r="C52" s="42"/>
      <c r="D52" s="116"/>
      <c r="E52" s="116"/>
      <c r="F52" s="43"/>
      <c r="G52" s="43"/>
      <c r="K52" s="44"/>
      <c r="O52" s="43"/>
      <c r="Q52" s="132" t="str">
        <f ca="1">"Đà Nẵng, ngày"&amp;" "&amp; TEXT(DAY(NOW()),"00") &amp;" tháng" &amp; " "&amp; TEXT(MONTH(NOW()),"00") &amp; " năm " &amp; YEAR(NOW())</f>
        <v>Đà Nẵng, ngày 02 tháng 01 năm 2018</v>
      </c>
      <c r="S52" s="83"/>
      <c r="T52" s="83"/>
      <c r="U52" s="83"/>
    </row>
    <row r="53" spans="1:30" s="129" customFormat="1" ht="15" customHeight="1" x14ac:dyDescent="0.25">
      <c r="A53" s="128" t="s">
        <v>58</v>
      </c>
      <c r="B53" s="140"/>
      <c r="C53" s="141"/>
      <c r="D53" s="138" t="s">
        <v>54</v>
      </c>
      <c r="I53" s="129" t="s">
        <v>65</v>
      </c>
      <c r="Q53" s="129" t="s">
        <v>57</v>
      </c>
    </row>
    <row r="54" spans="1:30" s="47" customFormat="1" ht="15.75" x14ac:dyDescent="0.25">
      <c r="A54" s="46"/>
      <c r="B54" s="142"/>
      <c r="C54" s="204"/>
      <c r="D54" s="204"/>
      <c r="E54" s="204"/>
      <c r="F54" s="204"/>
      <c r="I54" s="155"/>
      <c r="N54" s="45"/>
      <c r="Q54" s="155"/>
    </row>
    <row r="55" spans="1:30" s="47" customFormat="1" ht="15.75" x14ac:dyDescent="0.25">
      <c r="A55" s="46"/>
      <c r="B55" s="142"/>
      <c r="C55" s="48"/>
      <c r="D55" s="48"/>
      <c r="K55" s="49"/>
      <c r="N55" s="45"/>
    </row>
    <row r="56" spans="1:30" s="47" customFormat="1" ht="15.75" x14ac:dyDescent="0.25">
      <c r="A56" s="46"/>
      <c r="B56" s="142"/>
      <c r="C56" s="48"/>
      <c r="D56" s="48"/>
      <c r="E56" s="49"/>
      <c r="N56" s="49"/>
    </row>
    <row r="57" spans="1:30" s="47" customFormat="1" ht="15.75" x14ac:dyDescent="0.25">
      <c r="A57" s="46"/>
      <c r="B57" s="142"/>
      <c r="C57" s="48"/>
      <c r="D57" s="48"/>
      <c r="E57" s="49"/>
      <c r="N57" s="49"/>
    </row>
    <row r="58" spans="1:30" s="45" customFormat="1" ht="15.75" x14ac:dyDescent="0.25">
      <c r="A58" s="128" t="s">
        <v>59</v>
      </c>
      <c r="B58" s="143"/>
      <c r="D58" s="138" t="s">
        <v>66</v>
      </c>
      <c r="I58" s="137" t="s">
        <v>67</v>
      </c>
      <c r="Q58" s="129" t="s">
        <v>60</v>
      </c>
    </row>
  </sheetData>
  <mergeCells count="23">
    <mergeCell ref="C54:F54"/>
    <mergeCell ref="C48:D48"/>
    <mergeCell ref="G48:H48"/>
    <mergeCell ref="C49:D49"/>
    <mergeCell ref="G49:H49"/>
    <mergeCell ref="B50:D50"/>
    <mergeCell ref="G50:H50"/>
    <mergeCell ref="V47:AD4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</mergeCells>
  <conditionalFormatting sqref="P8:P44">
    <cfRule type="cellIs" dxfId="13" priority="8" operator="between">
      <formula>0</formula>
      <formula>3.9</formula>
    </cfRule>
  </conditionalFormatting>
  <conditionalFormatting sqref="P7">
    <cfRule type="cellIs" dxfId="12" priority="7" operator="notEqual">
      <formula>100</formula>
    </cfRule>
  </conditionalFormatting>
  <conditionalFormatting sqref="G8:O44">
    <cfRule type="cellIs" dxfId="11" priority="5" operator="greaterThan">
      <formula>10</formula>
    </cfRule>
    <cfRule type="cellIs" dxfId="10" priority="6" operator="equal">
      <formula>0</formula>
    </cfRule>
  </conditionalFormatting>
  <conditionalFormatting sqref="V8:V44">
    <cfRule type="cellIs" dxfId="9" priority="4" operator="greaterThan">
      <formula>1</formula>
    </cfRule>
  </conditionalFormatting>
  <conditionalFormatting sqref="W8:W44">
    <cfRule type="cellIs" dxfId="8" priority="3" operator="equal">
      <formula>"S"</formula>
    </cfRule>
  </conditionalFormatting>
  <conditionalFormatting sqref="F8:F42">
    <cfRule type="cellIs" dxfId="7" priority="2" stopIfTrue="1" operator="equal">
      <formula>1</formula>
    </cfRule>
  </conditionalFormatting>
  <conditionalFormatting sqref="F43:F44">
    <cfRule type="cellIs" dxfId="6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DS NTLĐ</vt:lpstr>
      <vt:lpstr>DS TTCB</vt:lpstr>
      <vt:lpstr>DS QTHĐ&amp;SX</vt:lpstr>
      <vt:lpstr>DS QTTC1</vt:lpstr>
      <vt:lpstr>MAU DS THI</vt:lpstr>
      <vt:lpstr>QTTC1</vt:lpstr>
      <vt:lpstr>QTHĐ&amp;SX</vt:lpstr>
      <vt:lpstr>TTCB</vt:lpstr>
      <vt:lpstr>NTLĐ</vt:lpstr>
      <vt:lpstr>THOP</vt:lpstr>
      <vt:lpstr>HOCPHI</vt:lpstr>
      <vt:lpstr>'DS NTLĐ'!Print_Area</vt:lpstr>
      <vt:lpstr>'DS QTTC1'!Print_Area</vt:lpstr>
      <vt:lpstr>'DS QTHĐ&amp;SX'!Print_Area</vt:lpstr>
      <vt:lpstr>'DS TTCB'!Print_Area</vt:lpstr>
      <vt:lpstr>'MAU DS THI'!Print_Area</vt:lpstr>
      <vt:lpstr>'DS NTLĐ'!Print_Titles</vt:lpstr>
      <vt:lpstr>'DS QTTC1'!Print_Titles</vt:lpstr>
      <vt:lpstr>'DS QTHĐ&amp;SX'!Print_Titles</vt:lpstr>
      <vt:lpstr>'DS TTCB'!Print_Titles</vt:lpstr>
      <vt:lpstr>HOCPHI!Print_Titles</vt:lpstr>
      <vt:lpstr>'MAU DS THI'!Print_Titles</vt:lpstr>
      <vt:lpstr>NTLĐ!Print_Titles</vt:lpstr>
      <vt:lpstr>QTTC1!Print_Titles</vt:lpstr>
      <vt:lpstr>'QTHĐ&amp;SX'!Print_Titles</vt:lpstr>
      <vt:lpstr>TTCB!Print_Titles</vt:lpstr>
      <vt:lpstr>THOP!Print_Titles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2018-01-02T06:26:48Z</cp:lastPrinted>
  <dcterms:created xsi:type="dcterms:W3CDTF">2008-10-01T01:55:28Z</dcterms:created>
  <dcterms:modified xsi:type="dcterms:W3CDTF">2018-01-02T06:28:43Z</dcterms:modified>
</cp:coreProperties>
</file>